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embeddings/oleObject3.bin" ContentType="application/vnd.openxmlformats-officedocument.oleObject"/>
  <Override PartName="/xl/drawings/drawing4.xml" ContentType="application/vnd.openxmlformats-officedocument.drawing+xml"/>
  <Override PartName="/xl/embeddings/oleObject4.bin" ContentType="application/vnd.openxmlformats-officedocument.oleObject"/>
  <Override PartName="/xl/drawings/drawing5.xml" ContentType="application/vnd.openxmlformats-officedocument.drawing+xml"/>
  <Override PartName="/xl/embeddings/oleObject5.bin" ContentType="application/vnd.openxmlformats-officedocument.oleObject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05692647400\Documents\Duílio Marçal - SAENG\6. COBERTURA-FORRO-ILUMINAÇÃO - DRF NATAL\"/>
    </mc:Choice>
  </mc:AlternateContent>
  <bookViews>
    <workbookView xWindow="0" yWindow="0" windowWidth="21600" windowHeight="9735" tabRatio="500"/>
  </bookViews>
  <sheets>
    <sheet name="PLANILHA SINTÉTICA" sheetId="1" r:id="rId1"/>
    <sheet name="BDI" sheetId="2" r:id="rId2"/>
    <sheet name="CRONOGRAMA" sheetId="3" r:id="rId3"/>
    <sheet name="MEMÓRIA" sheetId="5" r:id="rId4"/>
    <sheet name="COMPOSIÇÕES" sheetId="4" r:id="rId5"/>
  </sheets>
  <definedNames>
    <definedName name="__xlfn_SINGLE">NA()</definedName>
    <definedName name="_xlnm.Print_Area" localSheetId="4">COMPOSIÇÕES!$A$1:$G$82</definedName>
    <definedName name="_xlnm.Print_Area" localSheetId="3">MEMÓRIA!$A$1:$I$127</definedName>
    <definedName name="_xlnm.Print_Area" localSheetId="0">'PLANILHA SINTÉTICA'!$A$1:$J$58</definedName>
    <definedName name="Excel_BuiltIn__FilterDatabase" localSheetId="1">BDI!#REF!</definedName>
    <definedName name="Excel_BuiltIn__FilterDatabase" localSheetId="4">COMPOSIÇÕES!$A$16:$H$2208</definedName>
    <definedName name="Excel_BuiltIn__FilterDatabase" localSheetId="2">CRONOGRAMA!#REF!</definedName>
    <definedName name="Excel_BuiltIn__FilterDatabase" localSheetId="0">'PLANILHA SINTÉTICA'!$A$10:$AR$17</definedName>
    <definedName name="Excel_BuiltIn_Print_Area" localSheetId="1">BDI!#REF!</definedName>
    <definedName name="_xlnm.Print_Titles" localSheetId="4">COMPOSIÇÕES!#REF!</definedName>
    <definedName name="_xlnm.Print_Titles" localSheetId="3">MEMÓRIA!$10:$10</definedName>
    <definedName name="_xlnm.Print_Titles" localSheetId="0">'PLANILHA SINTÉTICA'!$9:$10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4" i="1" l="1"/>
  <c r="H42" i="1" l="1"/>
  <c r="H41" i="1"/>
  <c r="H25" i="1"/>
  <c r="G68" i="4" l="1"/>
  <c r="G67" i="4"/>
  <c r="G66" i="4"/>
  <c r="G69" i="4" l="1"/>
  <c r="I60" i="5"/>
  <c r="G44" i="4"/>
  <c r="G43" i="4"/>
  <c r="G42" i="4"/>
  <c r="G41" i="4"/>
  <c r="H27" i="1"/>
  <c r="G45" i="4" l="1"/>
  <c r="I66" i="5"/>
  <c r="I63" i="5"/>
  <c r="H29" i="1"/>
  <c r="H28" i="1"/>
  <c r="B17" i="3"/>
  <c r="B16" i="3"/>
  <c r="B15" i="3"/>
  <c r="B14" i="3"/>
  <c r="B13" i="3"/>
  <c r="B12" i="3"/>
  <c r="B11" i="3"/>
  <c r="B10" i="3"/>
  <c r="I115" i="5"/>
  <c r="I111" i="5"/>
  <c r="I80" i="5"/>
  <c r="I79" i="5"/>
  <c r="I78" i="5"/>
  <c r="I49" i="5"/>
  <c r="G33" i="5"/>
  <c r="I33" i="5" s="1"/>
  <c r="G34" i="5"/>
  <c r="I34" i="5" s="1"/>
  <c r="G35" i="5"/>
  <c r="I35" i="5" s="1"/>
  <c r="G36" i="5"/>
  <c r="I36" i="5" s="1"/>
  <c r="G32" i="5"/>
  <c r="I32" i="5" s="1"/>
  <c r="I81" i="5" l="1"/>
  <c r="I37" i="5"/>
  <c r="H24" i="1"/>
  <c r="H35" i="1"/>
  <c r="G60" i="4"/>
  <c r="G59" i="4"/>
  <c r="G61" i="4" l="1"/>
  <c r="I94" i="5"/>
  <c r="I95" i="5"/>
  <c r="I93" i="5"/>
  <c r="H44" i="1"/>
  <c r="H43" i="1"/>
  <c r="E40" i="1" s="1"/>
  <c r="H39" i="1"/>
  <c r="E38" i="1" s="1"/>
  <c r="I96" i="5" l="1"/>
  <c r="H32" i="1"/>
  <c r="I86" i="5"/>
  <c r="I71" i="5"/>
  <c r="I70" i="5"/>
  <c r="I69" i="5"/>
  <c r="I40" i="5"/>
  <c r="I28" i="5"/>
  <c r="I27" i="5"/>
  <c r="I22" i="5"/>
  <c r="G36" i="4"/>
  <c r="G37" i="4" s="1"/>
  <c r="I72" i="5" l="1"/>
  <c r="H23" i="1"/>
  <c r="H31" i="1" l="1"/>
  <c r="H22" i="1"/>
  <c r="H21" i="1"/>
  <c r="H20" i="1"/>
  <c r="H19" i="1"/>
  <c r="B7" i="3" l="1"/>
  <c r="I118" i="5"/>
  <c r="H48" i="1"/>
  <c r="G21" i="4"/>
  <c r="G20" i="4"/>
  <c r="G22" i="4" l="1"/>
  <c r="I50" i="5"/>
  <c r="D12" i="2" l="1"/>
  <c r="D13" i="2"/>
  <c r="D14" i="2"/>
  <c r="D15" i="2"/>
  <c r="D16" i="2"/>
  <c r="D17" i="2"/>
  <c r="D18" i="2"/>
  <c r="G75" i="4"/>
  <c r="G74" i="4"/>
  <c r="G30" i="4"/>
  <c r="G29" i="4"/>
  <c r="G28" i="4"/>
  <c r="G76" i="4" l="1"/>
  <c r="G31" i="4"/>
  <c r="H13" i="1"/>
  <c r="G13" i="4"/>
  <c r="G12" i="4"/>
  <c r="I108" i="5"/>
  <c r="I104" i="5"/>
  <c r="I90" i="5"/>
  <c r="I85" i="5"/>
  <c r="I84" i="5"/>
  <c r="H30" i="1"/>
  <c r="H33" i="1"/>
  <c r="H34" i="1"/>
  <c r="I46" i="5"/>
  <c r="H18" i="1"/>
  <c r="I43" i="5"/>
  <c r="I26" i="5"/>
  <c r="I29" i="5" s="1"/>
  <c r="I20" i="5"/>
  <c r="I21" i="5"/>
  <c r="E26" i="1" l="1"/>
  <c r="I87" i="5"/>
  <c r="I23" i="5"/>
  <c r="G14" i="4"/>
  <c r="B8" i="4"/>
  <c r="B7" i="4"/>
  <c r="G53" i="4" l="1"/>
  <c r="H37" i="1" l="1"/>
  <c r="E36" i="1" s="1"/>
  <c r="G52" i="4" l="1"/>
  <c r="G51" i="4"/>
  <c r="G50" i="4"/>
  <c r="I123" i="5"/>
  <c r="H51" i="1" s="1"/>
  <c r="G54" i="4" l="1"/>
  <c r="H17" i="1"/>
  <c r="H46" i="1"/>
  <c r="H47" i="1"/>
  <c r="I14" i="5"/>
  <c r="A7" i="2"/>
  <c r="B7" i="2"/>
  <c r="A8" i="2"/>
  <c r="B8" i="2"/>
  <c r="D11" i="2"/>
  <c r="A7" i="4"/>
  <c r="A8" i="4"/>
  <c r="B6" i="3"/>
  <c r="A7" i="5"/>
  <c r="B7" i="5"/>
  <c r="A8" i="5"/>
  <c r="B8" i="5"/>
  <c r="I46" i="1"/>
  <c r="I47" i="1"/>
  <c r="I16" i="1"/>
  <c r="E45" i="1" l="1"/>
  <c r="C20" i="2"/>
  <c r="D20" i="2" s="1"/>
  <c r="H16" i="1"/>
  <c r="E15" i="1" s="1"/>
  <c r="H12" i="1"/>
  <c r="I12" i="1"/>
  <c r="E11" i="1" s="1"/>
  <c r="G53" i="1" l="1"/>
  <c r="C10" i="3" s="1"/>
  <c r="I10" i="3" s="1"/>
  <c r="C11" i="3"/>
  <c r="I11" i="3" s="1"/>
  <c r="C12" i="3"/>
  <c r="C15" i="3"/>
  <c r="H50" i="1"/>
  <c r="C13" i="3" l="1"/>
  <c r="E13" i="3" s="1"/>
  <c r="K45" i="1"/>
  <c r="C14" i="3"/>
  <c r="I14" i="3" s="1"/>
  <c r="C16" i="3"/>
  <c r="I16" i="3" s="1"/>
  <c r="E11" i="3"/>
  <c r="E10" i="3"/>
  <c r="I15" i="3"/>
  <c r="I12" i="3"/>
  <c r="E12" i="3"/>
  <c r="G11" i="3"/>
  <c r="G10" i="3"/>
  <c r="G14" i="3"/>
  <c r="G13" i="3"/>
  <c r="G12" i="3"/>
  <c r="E49" i="1"/>
  <c r="G16" i="3" l="1"/>
  <c r="E16" i="3"/>
  <c r="E14" i="3"/>
  <c r="I13" i="3"/>
  <c r="H52" i="1"/>
  <c r="H53" i="1" s="1"/>
  <c r="H54" i="1" s="1"/>
  <c r="C17" i="3"/>
  <c r="G15" i="3"/>
  <c r="E15" i="3"/>
  <c r="K11" i="1"/>
  <c r="K52" i="1" s="1"/>
  <c r="C18" i="3" l="1"/>
  <c r="D10" i="3" s="1"/>
  <c r="G17" i="3"/>
  <c r="G18" i="3" s="1"/>
  <c r="E17" i="3"/>
  <c r="E18" i="3" s="1"/>
  <c r="E19" i="3" s="1"/>
  <c r="I17" i="3"/>
  <c r="I18" i="3" s="1"/>
  <c r="J18" i="3" l="1"/>
  <c r="F19" i="3"/>
  <c r="H18" i="3"/>
  <c r="D11" i="3"/>
  <c r="D13" i="3"/>
  <c r="D14" i="3"/>
  <c r="D15" i="3"/>
  <c r="D17" i="3"/>
  <c r="D16" i="3"/>
  <c r="D12" i="3"/>
  <c r="G19" i="3"/>
  <c r="I19" i="3" s="1"/>
  <c r="J19" i="3" s="1"/>
  <c r="F18" i="3"/>
  <c r="D18" i="3" l="1"/>
  <c r="H19" i="3"/>
</calcChain>
</file>

<file path=xl/sharedStrings.xml><?xml version="1.0" encoding="utf-8"?>
<sst xmlns="http://schemas.openxmlformats.org/spreadsheetml/2006/main" count="713" uniqueCount="270">
  <si>
    <t>LOCAL</t>
  </si>
  <si>
    <t>Prazo de execução:</t>
  </si>
  <si>
    <t>PLANILHA ORÇAMENTÁRIA</t>
  </si>
  <si>
    <t>ITEM</t>
  </si>
  <si>
    <t>FONTE</t>
  </si>
  <si>
    <t>CÓDIGO</t>
  </si>
  <si>
    <t>DESCRIÇÃO DOS SERVIÇOS</t>
  </si>
  <si>
    <t>UNID.</t>
  </si>
  <si>
    <t>QUANT.</t>
  </si>
  <si>
    <t>CUSTO UNITÁRIO</t>
  </si>
  <si>
    <t>CUSTO TOTAL</t>
  </si>
  <si>
    <t>1.0</t>
  </si>
  <si>
    <t>SERVIÇOS PRELIMINARES</t>
  </si>
  <si>
    <t>1.1</t>
  </si>
  <si>
    <t>SINAPI</t>
  </si>
  <si>
    <t xml:space="preserve">PLACA DE OBRA EM CHAPA DE AÇO GALVANIZADO  </t>
  </si>
  <si>
    <t>m²</t>
  </si>
  <si>
    <t>1.2</t>
  </si>
  <si>
    <t>COMPOSIÇÃO</t>
  </si>
  <si>
    <t>001</t>
  </si>
  <si>
    <t>MOBILIZAÇÃO</t>
  </si>
  <si>
    <t>und</t>
  </si>
  <si>
    <t>2.0</t>
  </si>
  <si>
    <t>REMOÇÕES E DEMOLIÇÕES</t>
  </si>
  <si>
    <t>2.1</t>
  </si>
  <si>
    <t>REMOÇÃO DE TELHAS, DE FIBROCIMENTO, METÁLICA E CERÂMICA, DE FORMA MANUAL, SEM REAPROVEITAMENTO. AF_12/2017</t>
  </si>
  <si>
    <t>2.3</t>
  </si>
  <si>
    <t>002</t>
  </si>
  <si>
    <t>REMOÇÃO DE IMPERMEABILIZAÇÃO COM MANTA ASFALTICA</t>
  </si>
  <si>
    <t>2.4</t>
  </si>
  <si>
    <t>003</t>
  </si>
  <si>
    <t>REMOÇÃO DE ENTULHO EM CAÇAMBA ESTACIONARIA, COLETA  COM  DESTINAÇÃO FINAL  DE ENTULHO CERTIFICADA</t>
  </si>
  <si>
    <t>m³</t>
  </si>
  <si>
    <t>3.0</t>
  </si>
  <si>
    <t>REPARO DE COBERTURA</t>
  </si>
  <si>
    <t>3.1</t>
  </si>
  <si>
    <t>IMPERMEABILIZAÇÃO C/ MANTA ASFÁLTICA ALUMINIZADA 3MM, ESTRUTURADA COM NÃO-TECIDO DE POLIÉSTER, INCLUSIVE APLICAÇÃO DE 1 DEMÃO DE PRIMER</t>
  </si>
  <si>
    <t>3.2</t>
  </si>
  <si>
    <t>94210</t>
  </si>
  <si>
    <t>TELHAMENTO COM TELHA ONDULADA DE FIBROCIMENTO E = 6 MM, COM RECOBRIMENTO LATERAL DE 1 1/4 DE ONDA PARA TELHADO COM INCLINAÇÃO MÁXIMA DE 10°, COM ATÉ 2 ÁGUAS, INCLUSO IÇAMENTO E PARAFUSOS TIPO GANCHO</t>
  </si>
  <si>
    <t>3.3</t>
  </si>
  <si>
    <t>CONTRAPISO EM ARGAMASSA TRAÇO 1:4 (CIMENTO E AREIA), PREPARO MANUAL, APLICADO EM ÁREAS SECAS SOBRE LAJE, ADERIDO, ACABAMENTO NÃO REFORÇADO, ESPESSURA 2CM. AF_07/2021</t>
  </si>
  <si>
    <t>3.4</t>
  </si>
  <si>
    <t>3.5</t>
  </si>
  <si>
    <t>3.6</t>
  </si>
  <si>
    <t>4.0</t>
  </si>
  <si>
    <t>INSTALAÇÕES DE ÁGUAS PLUVIAIS</t>
  </si>
  <si>
    <t>4.1</t>
  </si>
  <si>
    <t>Calha</t>
  </si>
  <si>
    <t>5.0</t>
  </si>
  <si>
    <t>ADMINISTRAÇÃO DOS SERVIÇOS</t>
  </si>
  <si>
    <t>5.1</t>
  </si>
  <si>
    <t xml:space="preserve"> h </t>
  </si>
  <si>
    <t>90776</t>
  </si>
  <si>
    <t>ENCARREGADO DE OBRAS COM ENCARGOS COMPLEMENTARES</t>
  </si>
  <si>
    <t xml:space="preserve">COTAÇÃO </t>
  </si>
  <si>
    <t>CREA</t>
  </si>
  <si>
    <t>ART DE EXECUÇÃO DE SERVIÇOS</t>
  </si>
  <si>
    <t>6.0</t>
  </si>
  <si>
    <t>SERVIÇOS FINAIS</t>
  </si>
  <si>
    <t>6.1</t>
  </si>
  <si>
    <t>DESMOBILIZAÇÃO</t>
  </si>
  <si>
    <t>6.2</t>
  </si>
  <si>
    <t>99811</t>
  </si>
  <si>
    <t>LIMPEZA FINAL DE OBRA</t>
  </si>
  <si>
    <t>CUSTO TOTAL PARA EXECUÇÃO DOS SERVIÇOS</t>
  </si>
  <si>
    <t>BDI SERVIÇOS(%):</t>
  </si>
  <si>
    <t>PREÇO TOTAL(CUSTO+BDI)</t>
  </si>
  <si>
    <t>COMPOSIÇÃO DO BDI</t>
  </si>
  <si>
    <t>DISCRIMINAÇÃO</t>
  </si>
  <si>
    <t xml:space="preserve">PERCENTUAL </t>
  </si>
  <si>
    <t>PERCENTUAL AJUSTADO</t>
  </si>
  <si>
    <t>AC</t>
  </si>
  <si>
    <t>Taxa de rateio da administração central</t>
  </si>
  <si>
    <t>S</t>
  </si>
  <si>
    <t>Taxa representativa de Seguros</t>
  </si>
  <si>
    <t>R</t>
  </si>
  <si>
    <t>Riscos e Imprevistos</t>
  </si>
  <si>
    <t>G</t>
  </si>
  <si>
    <t>Garantias exigidas em Edital</t>
  </si>
  <si>
    <t>DF</t>
  </si>
  <si>
    <t>Taxa representativa das Despesas Financeiras</t>
  </si>
  <si>
    <t>L</t>
  </si>
  <si>
    <t>Remuneração bruta do Construtor (Lucro)</t>
  </si>
  <si>
    <t>I</t>
  </si>
  <si>
    <t>Impostos (taxa representativa dos tributos incidentes sobre o preço de venda)</t>
  </si>
  <si>
    <t>Contribuição Previdenciária sobre a Receita Bruta</t>
  </si>
  <si>
    <t>TOTAL DO BDI</t>
  </si>
  <si>
    <t>Os custos acima são cumulativos, e consideram a fórmula abaixo:</t>
  </si>
  <si>
    <t>O valor total do BDI pode ser ajustado alterando-se somente os itens da coluna %</t>
  </si>
  <si>
    <t>BDI =  { [ (  1 + ( AC + S + R +G ) ) * ( 1 + DF ) * ( 1 + L ) ) / ( 1 –  I  ) ] - 1 } * 100</t>
  </si>
  <si>
    <t>CRONOGRAMA FÍSICO - FINANCEIRO</t>
  </si>
  <si>
    <t>VALOR TOTAL</t>
  </si>
  <si>
    <t>%</t>
  </si>
  <si>
    <t>30 DIAS</t>
  </si>
  <si>
    <t>60 DIAS</t>
  </si>
  <si>
    <t>TOTAL</t>
  </si>
  <si>
    <t xml:space="preserve">TOTAL ACUMULADO </t>
  </si>
  <si>
    <t>1.3</t>
  </si>
  <si>
    <t>CLASSE/TIPO</t>
  </si>
  <si>
    <t>CÓDIGOS</t>
  </si>
  <si>
    <t>DESCRIÇÃO</t>
  </si>
  <si>
    <t>UND</t>
  </si>
  <si>
    <t>COEFICIENTE</t>
  </si>
  <si>
    <t>CUSTO UNITÁRIO(R$)</t>
  </si>
  <si>
    <t>CUSTO TOTAL(R$)</t>
  </si>
  <si>
    <t>COMPOSIÇÃO 001</t>
  </si>
  <si>
    <t xml:space="preserve">100946 </t>
  </si>
  <si>
    <t>TRANSPORTE COM CAMINHÃO CARROCERIA 9T, EM VIA URBANA EM REVESTIMENTO PRIMÁRIO</t>
  </si>
  <si>
    <t>TXKM</t>
  </si>
  <si>
    <t>06111</t>
  </si>
  <si>
    <t>SERVENTE DE OBRAS</t>
  </si>
  <si>
    <t>H</t>
  </si>
  <si>
    <t>COMPOSIÇÃO 002</t>
  </si>
  <si>
    <t>h</t>
  </si>
  <si>
    <t>04750</t>
  </si>
  <si>
    <t>PEDREIRO (HORISTA)</t>
  </si>
  <si>
    <t>COMPOSIÇÃO 003</t>
  </si>
  <si>
    <t xml:space="preserve">Carga e descarga mecanizadas de entulho em caminhao basculante 6 m3 </t>
  </si>
  <si>
    <t xml:space="preserve"> m³ </t>
  </si>
  <si>
    <t>Transporte com caminhão basculante 10m3 em rodovia pavimentada ( dmt até 30km)</t>
  </si>
  <si>
    <t xml:space="preserve">m³ X KM </t>
  </si>
  <si>
    <t>Caçamba estacionaria 5m3</t>
  </si>
  <si>
    <t>unid</t>
  </si>
  <si>
    <t>COMPOSIÇÃO 004</t>
  </si>
  <si>
    <t>004</t>
  </si>
  <si>
    <t>PRIMER PARA MANTA ASFALTICA A BASE DE ASFALTO MODIFICADO DILUIDO EM SOLVENTE,</t>
  </si>
  <si>
    <t>l</t>
  </si>
  <si>
    <t>12873</t>
  </si>
  <si>
    <t>IMPERMEABILIZADOR (HORISTA)</t>
  </si>
  <si>
    <t>MANTA ASFALTICA ELASTOMERICA EM POLIESTER ALUMINIZADA 3 MM, TIPO III, CLASSE B NBR 9952)</t>
  </si>
  <si>
    <t>COMPOSIÇÃO 005</t>
  </si>
  <si>
    <t>005</t>
  </si>
  <si>
    <t>MEMÓRIA DE CÁLCULO</t>
  </si>
  <si>
    <t>DESCRIÇÃO DO SERVIÇO</t>
  </si>
  <si>
    <t>DETALHES DOS CÁLCULOS DOS QUANTITATIVOS</t>
  </si>
  <si>
    <t>m2</t>
  </si>
  <si>
    <t>largura</t>
  </si>
  <si>
    <t>altura</t>
  </si>
  <si>
    <t xml:space="preserve"> quant.  </t>
  </si>
  <si>
    <t>área total</t>
  </si>
  <si>
    <t>m</t>
  </si>
  <si>
    <t>Und.</t>
  </si>
  <si>
    <t>comprim.</t>
  </si>
  <si>
    <t>área(cad)</t>
  </si>
  <si>
    <t>quant.</t>
  </si>
  <si>
    <t>Módulo 1</t>
  </si>
  <si>
    <t>Módulo 2</t>
  </si>
  <si>
    <t>2.2</t>
  </si>
  <si>
    <t xml:space="preserve"> total</t>
  </si>
  <si>
    <t>Calha de concreto</t>
  </si>
  <si>
    <t>2.5</t>
  </si>
  <si>
    <t>área</t>
  </si>
  <si>
    <t>esp.</t>
  </si>
  <si>
    <t>2.6</t>
  </si>
  <si>
    <t>DEMOLIÇÃO DE ARGAMASSAS, DE FORMA MANUAL, SEM REAPROVEITAMENTO. AF_12/2017</t>
  </si>
  <si>
    <t>2.7</t>
  </si>
  <si>
    <t>2.8</t>
  </si>
  <si>
    <t>2.9</t>
  </si>
  <si>
    <t>3.7</t>
  </si>
  <si>
    <t>Módulo 3</t>
  </si>
  <si>
    <t>3.8</t>
  </si>
  <si>
    <t>8.0</t>
  </si>
  <si>
    <t>8.1</t>
  </si>
  <si>
    <t>altura01</t>
  </si>
  <si>
    <t>altura02</t>
  </si>
  <si>
    <t>total</t>
  </si>
  <si>
    <t>8.2</t>
  </si>
  <si>
    <t>Desmobilização</t>
  </si>
  <si>
    <t xml:space="preserve">Limpeza </t>
  </si>
  <si>
    <t>RALO FOFO SEMIESFERICO, 75 MM, PARA LAJES/CALHAS</t>
  </si>
  <si>
    <t>REPARO DE COBERTURA DE ANEXO DA DRF NATAL</t>
  </si>
  <si>
    <t>ESPLANADA SILVA JARDIM, 83 - RIBEIRA, NATAL/RN</t>
  </si>
  <si>
    <t xml:space="preserve"> Base: SINAPI-RN / Ref. JULHO 2022 (COM DESONERAÇÃO)</t>
  </si>
  <si>
    <t>4813</t>
  </si>
  <si>
    <t>97631</t>
  </si>
  <si>
    <t>97640</t>
  </si>
  <si>
    <t>REMOÇÃO DE FORROS DE DRYWALL, PVC E FIBROMINERAL, DE FORMA MANUAL, SEM REAPROVEITAMENTO. AF_12/2017</t>
  </si>
  <si>
    <t>97665</t>
  </si>
  <si>
    <t>REMOÇÃO DE LUMINÁRIAS, DE FORMA MANUAL, SEM REAPROVEITAMENTO. AF_12/2017</t>
  </si>
  <si>
    <t>92543</t>
  </si>
  <si>
    <t>TRAMA DE MADEIRA COMPOSTA POR TERÇAS PARA TELHADOS DE ATÉ 2 ÁGUAS PARA TELHA ONDULADA DE FIBROCIMENTO, METÁLICA, PLÁSTICA OU TERMOACÚSTICA, INCLUSO TRANSPORTE VERTICAL. AF_07/2019</t>
  </si>
  <si>
    <t>100276</t>
  </si>
  <si>
    <t>TRANSPORTE HORIZONTAL MANUAL, DE TELHA DE FIBROCIMENTO OU TELHA ESTRUTURAL DE FIBROCIMENTO, CANALETE 90 OU KALHETÃO (UNIDADE: M2XKM). AF_07/2019</t>
  </si>
  <si>
    <t>m²xkm</t>
  </si>
  <si>
    <t>511</t>
  </si>
  <si>
    <t>6111</t>
  </si>
  <si>
    <t>97064</t>
  </si>
  <si>
    <t>MONTAGEM E DESMONTAGEM DE ANDAIME TUBULAR TIPO TORRE (EXCLUSIVE ANDAIME E LIMPEZA). AF_11/2017</t>
  </si>
  <si>
    <t>40943</t>
  </si>
  <si>
    <t>TÉCNICO EM SEGURANÇA DO TRABALHO</t>
  </si>
  <si>
    <t>LIMPEZA DA LAJE NA FACE SUPERIOR E INFERIOR</t>
  </si>
  <si>
    <t>Limpeza de contrapiso com vassoura a seco</t>
  </si>
  <si>
    <t>Rufo</t>
  </si>
  <si>
    <t>Platibanda</t>
  </si>
  <si>
    <t>km</t>
  </si>
  <si>
    <t>ILUMINAÇÃO</t>
  </si>
  <si>
    <t>7.0</t>
  </si>
  <si>
    <t>IMPERMEABILIZAÇÃO DE TELHADO COM PINTURA EMBORRACHADA, 3 DEMÃOS</t>
  </si>
  <si>
    <t>Coef. Inc.</t>
  </si>
  <si>
    <t>006</t>
  </si>
  <si>
    <t>007</t>
  </si>
  <si>
    <t>TINTA EMBORRACHADA ACRÍLICA PREMIUM</t>
  </si>
  <si>
    <t>88270</t>
  </si>
  <si>
    <t>IMPERMEABILZADOR COM ENCARGOS COMPLEMENTARES</t>
  </si>
  <si>
    <t>97661</t>
  </si>
  <si>
    <t>REMOÇÃO DE CABOS ELÉTRICOS, DE FORMA MANUAL, SEM REAPROVEITAMENTO. AF_12/2017</t>
  </si>
  <si>
    <t>90 DIAS</t>
  </si>
  <si>
    <t>37524</t>
  </si>
  <si>
    <t>TELA PLASTICA LARANJA, TIPO TAPUME PARA SINALIZACAO, MALHA RETANGULAR, ROLO1.20 X 50 M (L X C)</t>
  </si>
  <si>
    <t>11708</t>
  </si>
  <si>
    <t>FORRO EM FIBRA MINERAL, 1250 X 625 MM, E=15 MM, SUSTENTADO COM PERFIL CLICADO E CANTONEIRA, THERRMATEX FEINSTRATOS OU SIMILAR, INCLUSO FIXAÇÃO.</t>
  </si>
  <si>
    <t>39387</t>
  </si>
  <si>
    <t>LAMPADA LED TUBULAR BIVOLT 18/20W</t>
  </si>
  <si>
    <t>FORNECIMENTO E INSTALAÇÃO DE LUMINÁRIA DE EMBUTIR P/ 02 (duas) LÂMPADAS FLUORESCENTE TUBOLED -MODELO T8 / 18W / 120 cm CORPO EM CHAPA DE AÇO GALVANIZADO C/ PINTURA ELETROSTÁTICA EM PÓ DE POLIESTE EPÓXI;REFLETOR FACETADO EM ALUMINIO ANODIZADO DE ALTA PUREZA</t>
  </si>
  <si>
    <t>Telha ondulada de fibrocimento</t>
  </si>
  <si>
    <t>Telha kalhetão de fibrocimento</t>
  </si>
  <si>
    <t>Forro de PVC</t>
  </si>
  <si>
    <t>Reboco</t>
  </si>
  <si>
    <t>Manta aluminizada</t>
  </si>
  <si>
    <t>empol.</t>
  </si>
  <si>
    <t>volume</t>
  </si>
  <si>
    <t>volume emp.</t>
  </si>
  <si>
    <t>REVESTIMENTO</t>
  </si>
  <si>
    <t>7.1</t>
  </si>
  <si>
    <t>7.2</t>
  </si>
  <si>
    <t>7.3</t>
  </si>
  <si>
    <t>Considerado 5 dias por semana de trabalho com 6horas/dia</t>
  </si>
  <si>
    <t>COTAÇÃO</t>
  </si>
  <si>
    <t>87893</t>
  </si>
  <si>
    <t>CHAPISCO APLICADO EM ALVENARIA (SEM PRESENÇA DE VÃOS) E ESTRUTURAS DE CONCRETO DE FACHADA, COM COLHER DE PEDREIRO.  ARGAMASSA TRAÇO 1:3 COM PREPARO MANUAL. AF_06/2014</t>
  </si>
  <si>
    <t>EMBOÇO OU MASSA ÚNICA EM ARGAMASSA TRAÇO 1:2:8, PREPARO MANUAL, APLICADA MANUALMENTE EM PANOS CEGOS DE FACHADA (SEM PRESENÇA DE VÃOS), ESPESSURA DE 25 MM. AF_06/2014</t>
  </si>
  <si>
    <t>87794</t>
  </si>
  <si>
    <t>90 dias</t>
  </si>
  <si>
    <t>3.9</t>
  </si>
  <si>
    <t>ALVENARIA DE EMBASAMENTO PARA TRAMA DE MADEIRA DA COBERTURA</t>
  </si>
  <si>
    <t>008</t>
  </si>
  <si>
    <t>UN</t>
  </si>
  <si>
    <t>87292</t>
  </si>
  <si>
    <t>ARGAMASSA TRAÇO 1:2:8 (EM VOLUME DE CIMENTO, CAL E AREIA MÉDIA ÚMIDA) PARA EMBOÇO/MASSA ÚNICA/ASSENTAMENTO DE ALVENARIA DE VEDAÇÃO, PREPARO MECÂNICO COM BETONEIRA 400 L. AF_08/2019</t>
  </si>
  <si>
    <t>88309</t>
  </si>
  <si>
    <t>PEDREIRO COM ENCARGOS COMPLEMENTARES</t>
  </si>
  <si>
    <t>88316</t>
  </si>
  <si>
    <t>SERVENTE COM ENCARGOS COMPLEMENTARES</t>
  </si>
  <si>
    <t>0,1300000</t>
  </si>
  <si>
    <t>10,2630000</t>
  </si>
  <si>
    <t>5,1320000</t>
  </si>
  <si>
    <t>7271</t>
  </si>
  <si>
    <t>BLOCO CERAMICO / TIJOLO VAZADO PARA ALVENARIA DE VEDACAO, 8 FUROS NA HORIZONTAL, DE 9 X 19 X 19 CM (L XA X C)</t>
  </si>
  <si>
    <t>espessura</t>
  </si>
  <si>
    <t>RALO FOFO SEMIESFERICO, 100 MM, PARA LAJES/CALHAS</t>
  </si>
  <si>
    <t>009</t>
  </si>
  <si>
    <t>FORNECIMENTO E INSTALAÇÃO FORRO EM FIBRA MINERAL, 1250 X 625 MM, E=15 MM, SUSTENTADO COM PERFIL CLICADO E CANTONEIRA, THERRMATEX FEINSTRATOS OU SIMILAR, INCLUSO FIXAÇÃO.</t>
  </si>
  <si>
    <t>88247</t>
  </si>
  <si>
    <t>AUXILIAR DE ELETRICISTA COM ENCARGOS COMPLEMENTARES</t>
  </si>
  <si>
    <t>88264</t>
  </si>
  <si>
    <t>ELETRICISTA COM ENCARGOS COMPLEMENTARES</t>
  </si>
  <si>
    <t>0,1480000</t>
  </si>
  <si>
    <t>0,3551000</t>
  </si>
  <si>
    <t>LUMINÁRIA DE EMBUTIR P/ 02 (duas) LÂMPADAS FLUORESCENTE TUBOLED -MODELO T8 / 18W / 120 cm CORPO EM CHAPA DE AÇO GALVANIZADO C/ PINTURA ELETROSTÁTICA EM PÓ DE POLIESTE EPÓXI;REFLETOR FACETADO EM ALUMINIO ANODIZADO DE ALTA PUREZA</t>
  </si>
  <si>
    <t>2.10</t>
  </si>
  <si>
    <t>97660</t>
  </si>
  <si>
    <t>REMOÇÃO DE INTERRUPTORES/TOMADAS ELÉTRICAS, DE FORMA MANUAL, SEM REAPROVEITAMENTO. AF_12/2017</t>
  </si>
  <si>
    <t>91959</t>
  </si>
  <si>
    <t>INTERRUPTOR SIMPLES (2 MÓDULOS), 10A/250V, INCLUINDO SUPORTE E PLACA - FORNECIMENTO E INSTALAÇÃO. AF_12/2015</t>
  </si>
  <si>
    <t>91946</t>
  </si>
  <si>
    <t>SUPORTE PARAFUSADO COM PLACA DE ENCAIXE 4" X 2" MÉDIO (1,30 M DO PISO) PARA PONTO ELÉTRICO - FORNECIMENTO E INSTALAÇÃO. AF_12/2015</t>
  </si>
  <si>
    <t>6.3</t>
  </si>
  <si>
    <t>6.4</t>
  </si>
  <si>
    <t>SERVIÇO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</si>
</sst>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4" formatCode="_(* #,##0.00_);_(* \(#,##0.00\);_(* \-??_);_(@_)"/>
    <numFmt numFmtId="165" formatCode="_-* #,##0.00_-;\-* #,##0.00_-;_-* \-??_-;_-@_-"/>
    <numFmt numFmtId="166" formatCode="_-* #,##0.0000_-;\-* #,##0.0000_-;_-* \-??_-;_-@_-"/>
    <numFmt numFmtId="167" formatCode="_-* #,##0.000_-;\-* #,##0.000_-;_-* \-??_-;_-@_-"/>
    <numFmt numFmtId="168" formatCode="_-* #,##0.00000_-;\-* #,##0.00000_-;_-* \-??_-;_-@_-"/>
  </numFmts>
  <fonts count="23" x14ac:knownFonts="1">
    <font>
      <sz val="10"/>
      <name val="Arial"/>
      <family val="2"/>
    </font>
    <font>
      <sz val="12"/>
      <name val="Courier New"/>
      <family val="3"/>
    </font>
    <font>
      <sz val="18"/>
      <color indexed="54"/>
      <name val="Calibri Light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11"/>
      <name val="Arial"/>
      <family val="2"/>
    </font>
    <font>
      <b/>
      <sz val="8"/>
      <color indexed="10"/>
      <name val="Arial"/>
      <family val="2"/>
    </font>
    <font>
      <sz val="11"/>
      <name val="Times New Roman"/>
      <family val="1"/>
    </font>
    <font>
      <sz val="10"/>
      <name val="Times New Roman"/>
      <family val="1"/>
    </font>
    <font>
      <sz val="9"/>
      <name val="Times New Roman"/>
      <family val="1"/>
    </font>
    <font>
      <b/>
      <sz val="10"/>
      <color indexed="8"/>
      <name val="Arial"/>
      <family val="2"/>
    </font>
    <font>
      <sz val="10"/>
      <name val="Arial"/>
      <family val="2"/>
    </font>
    <font>
      <sz val="8"/>
      <color rgb="FF000000"/>
      <name val="Verdana"/>
      <family val="2"/>
    </font>
    <font>
      <sz val="8"/>
      <color rgb="FF000000"/>
      <name val="Arial"/>
      <family val="2"/>
    </font>
    <font>
      <b/>
      <sz val="8"/>
      <color rgb="FF000000"/>
      <name val="Verdana"/>
      <family val="2"/>
    </font>
    <font>
      <b/>
      <sz val="8"/>
      <color rgb="FF000000"/>
      <name val="Arial"/>
      <family val="2"/>
    </font>
    <font>
      <b/>
      <sz val="8"/>
      <color indexed="8"/>
      <name val="Arial"/>
      <family val="2"/>
    </font>
  </fonts>
  <fills count="20">
    <fill>
      <patternFill patternType="none"/>
    </fill>
    <fill>
      <patternFill patternType="gray125"/>
    </fill>
    <fill>
      <patternFill patternType="solid">
        <fgColor indexed="27"/>
        <bgColor indexed="42"/>
      </patternFill>
    </fill>
    <fill>
      <patternFill patternType="solid">
        <fgColor indexed="22"/>
        <bgColor indexed="44"/>
      </patternFill>
    </fill>
    <fill>
      <patternFill patternType="solid">
        <fgColor indexed="9"/>
        <bgColor indexed="23"/>
      </patternFill>
    </fill>
    <fill>
      <patternFill patternType="solid">
        <fgColor indexed="24"/>
        <bgColor indexed="44"/>
      </patternFill>
    </fill>
    <fill>
      <patternFill patternType="solid">
        <fgColor indexed="43"/>
        <bgColor indexed="26"/>
      </patternFill>
    </fill>
    <fill>
      <patternFill patternType="solid">
        <fgColor indexed="13"/>
        <bgColor indexed="34"/>
      </patternFill>
    </fill>
    <fill>
      <patternFill patternType="solid">
        <fgColor indexed="47"/>
        <bgColor indexed="44"/>
      </patternFill>
    </fill>
    <fill>
      <patternFill patternType="solid">
        <fgColor indexed="42"/>
        <bgColor indexed="27"/>
      </patternFill>
    </fill>
    <fill>
      <patternFill patternType="solid">
        <fgColor indexed="44"/>
        <bgColor indexed="22"/>
      </patternFill>
    </fill>
    <fill>
      <patternFill patternType="solid">
        <fgColor indexed="23"/>
        <bgColor indexed="9"/>
      </patternFill>
    </fill>
    <fill>
      <patternFill patternType="solid">
        <fgColor indexed="26"/>
        <bgColor indexed="43"/>
      </patternFill>
    </fill>
    <fill>
      <patternFill patternType="solid">
        <fgColor rgb="FFFFFF00"/>
        <bgColor indexed="52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rgb="FFFFFFE5"/>
      </patternFill>
    </fill>
    <fill>
      <patternFill patternType="solid">
        <fgColor theme="0"/>
        <bgColor rgb="FFFF0000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44"/>
      </patternFill>
    </fill>
    <fill>
      <patternFill patternType="solid">
        <fgColor theme="0"/>
        <bgColor indexed="23"/>
      </patternFill>
    </fill>
  </fills>
  <borders count="94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hair">
        <color indexed="8"/>
      </bottom>
      <diagonal/>
    </border>
    <border>
      <left style="thin">
        <color indexed="64"/>
      </left>
      <right/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/>
      <top style="hair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17" fillId="0" borderId="0"/>
    <xf numFmtId="0" fontId="17" fillId="0" borderId="0"/>
    <xf numFmtId="9" fontId="17" fillId="0" borderId="0" applyFill="0" applyBorder="0" applyAlignment="0" applyProtection="0"/>
    <xf numFmtId="165" fontId="17" fillId="0" borderId="0" applyFill="0" applyBorder="0" applyAlignment="0" applyProtection="0"/>
    <xf numFmtId="164" fontId="1" fillId="0" borderId="0" applyFill="0" applyBorder="0" applyAlignment="0" applyProtection="0"/>
    <xf numFmtId="0" fontId="2" fillId="0" borderId="0" applyNumberFormat="0" applyFill="0" applyBorder="0" applyAlignment="0" applyProtection="0"/>
    <xf numFmtId="0" fontId="17" fillId="0" borderId="0"/>
    <xf numFmtId="165" fontId="17" fillId="0" borderId="0" applyFill="0" applyBorder="0" applyAlignment="0" applyProtection="0"/>
    <xf numFmtId="0" fontId="17" fillId="0" borderId="0"/>
  </cellStyleXfs>
  <cellXfs count="413">
    <xf numFmtId="0" fontId="0" fillId="0" borderId="0" xfId="0"/>
    <xf numFmtId="0" fontId="3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 vertical="center" wrapText="1"/>
    </xf>
    <xf numFmtId="49" fontId="3" fillId="0" borderId="0" xfId="0" applyNumberFormat="1" applyFont="1" applyAlignment="1">
      <alignment horizontal="justify" vertical="center"/>
    </xf>
    <xf numFmtId="49" fontId="3" fillId="0" borderId="0" xfId="4" applyNumberFormat="1" applyFont="1" applyFill="1" applyBorder="1" applyAlignment="1" applyProtection="1">
      <alignment vertical="center"/>
    </xf>
    <xf numFmtId="2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49" fontId="4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center" vertical="center" wrapText="1"/>
    </xf>
    <xf numFmtId="49" fontId="4" fillId="0" borderId="0" xfId="0" applyNumberFormat="1" applyFont="1" applyAlignment="1">
      <alignment horizontal="justify" vertical="center"/>
    </xf>
    <xf numFmtId="49" fontId="4" fillId="0" borderId="0" xfId="4" applyNumberFormat="1" applyFont="1" applyFill="1" applyBorder="1" applyAlignment="1" applyProtection="1">
      <alignment vertical="center"/>
    </xf>
    <xf numFmtId="2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165" fontId="6" fillId="0" borderId="0" xfId="4" applyFont="1" applyFill="1" applyBorder="1" applyAlignment="1" applyProtection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4" fontId="0" fillId="0" borderId="0" xfId="0" applyNumberFormat="1" applyAlignment="1">
      <alignment vertical="center"/>
    </xf>
    <xf numFmtId="165" fontId="7" fillId="0" borderId="0" xfId="0" applyNumberFormat="1" applyFont="1" applyAlignment="1">
      <alignment vertical="center"/>
    </xf>
    <xf numFmtId="4" fontId="7" fillId="5" borderId="0" xfId="0" applyNumberFormat="1" applyFont="1" applyFill="1" applyAlignment="1">
      <alignment vertical="center"/>
    </xf>
    <xf numFmtId="0" fontId="11" fillId="0" borderId="0" xfId="0" applyFont="1" applyAlignment="1">
      <alignment vertical="center"/>
    </xf>
    <xf numFmtId="4" fontId="11" fillId="0" borderId="0" xfId="0" applyNumberFormat="1" applyFont="1" applyAlignment="1">
      <alignment vertic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 wrapText="1"/>
    </xf>
    <xf numFmtId="166" fontId="0" fillId="0" borderId="0" xfId="0" applyNumberFormat="1" applyAlignment="1">
      <alignment horizontal="center" vertical="center"/>
    </xf>
    <xf numFmtId="165" fontId="0" fillId="0" borderId="0" xfId="4" applyFont="1" applyFill="1" applyBorder="1" applyAlignment="1" applyProtection="1">
      <alignment vertical="center"/>
    </xf>
    <xf numFmtId="165" fontId="13" fillId="0" borderId="0" xfId="4" applyFont="1" applyFill="1" applyBorder="1" applyAlignment="1" applyProtection="1">
      <alignment vertical="center"/>
    </xf>
    <xf numFmtId="165" fontId="13" fillId="4" borderId="0" xfId="4" applyFont="1" applyFill="1" applyBorder="1" applyAlignment="1" applyProtection="1">
      <alignment horizontal="justify" vertical="center"/>
    </xf>
    <xf numFmtId="166" fontId="13" fillId="4" borderId="0" xfId="4" applyNumberFormat="1" applyFont="1" applyFill="1" applyBorder="1" applyAlignment="1" applyProtection="1">
      <alignment horizontal="center" vertical="center"/>
    </xf>
    <xf numFmtId="165" fontId="13" fillId="4" borderId="6" xfId="4" applyFont="1" applyFill="1" applyBorder="1" applyAlignment="1" applyProtection="1">
      <alignment horizontal="left" vertical="center"/>
    </xf>
    <xf numFmtId="0" fontId="0" fillId="0" borderId="6" xfId="0" applyBorder="1" applyAlignment="1">
      <alignment horizontal="left" vertical="center" wrapText="1"/>
    </xf>
    <xf numFmtId="0" fontId="0" fillId="6" borderId="0" xfId="0" applyFill="1"/>
    <xf numFmtId="165" fontId="15" fillId="6" borderId="8" xfId="4" applyFont="1" applyFill="1" applyBorder="1" applyAlignment="1" applyProtection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66" fontId="17" fillId="0" borderId="6" xfId="4" applyNumberFormat="1" applyFill="1" applyBorder="1" applyAlignment="1" applyProtection="1">
      <alignment horizontal="center" vertical="center"/>
    </xf>
    <xf numFmtId="10" fontId="17" fillId="0" borderId="6" xfId="3" applyNumberFormat="1" applyFill="1" applyBorder="1" applyAlignment="1" applyProtection="1">
      <alignment vertical="center"/>
    </xf>
    <xf numFmtId="0" fontId="7" fillId="0" borderId="4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0" xfId="2" applyFont="1" applyBorder="1" applyAlignment="1">
      <alignment horizontal="left" vertical="center"/>
    </xf>
    <xf numFmtId="0" fontId="0" fillId="0" borderId="11" xfId="2" applyFont="1" applyBorder="1" applyAlignment="1">
      <alignment horizontal="center" vertical="center" wrapText="1"/>
    </xf>
    <xf numFmtId="2" fontId="0" fillId="0" borderId="0" xfId="0" applyNumberFormat="1" applyAlignment="1">
      <alignment horizontal="center" vertical="center" wrapText="1"/>
    </xf>
    <xf numFmtId="165" fontId="0" fillId="0" borderId="0" xfId="0" applyNumberFormat="1" applyAlignment="1">
      <alignment vertical="center"/>
    </xf>
    <xf numFmtId="49" fontId="3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165" fontId="3" fillId="4" borderId="1" xfId="4" applyFont="1" applyFill="1" applyBorder="1" applyAlignment="1" applyProtection="1">
      <alignment horizontal="center" vertical="center"/>
    </xf>
    <xf numFmtId="165" fontId="3" fillId="4" borderId="2" xfId="4" applyFont="1" applyFill="1" applyBorder="1" applyAlignment="1" applyProtection="1">
      <alignment horizontal="justify" vertical="center"/>
    </xf>
    <xf numFmtId="165" fontId="3" fillId="4" borderId="2" xfId="4" applyFont="1" applyFill="1" applyBorder="1" applyAlignment="1" applyProtection="1">
      <alignment horizontal="center" vertical="center"/>
    </xf>
    <xf numFmtId="165" fontId="3" fillId="0" borderId="2" xfId="4" applyFont="1" applyFill="1" applyBorder="1" applyAlignment="1" applyProtection="1">
      <alignment vertical="center"/>
    </xf>
    <xf numFmtId="165" fontId="3" fillId="0" borderId="12" xfId="4" applyFont="1" applyFill="1" applyBorder="1" applyAlignment="1" applyProtection="1">
      <alignment horizontal="right" vertical="center"/>
    </xf>
    <xf numFmtId="165" fontId="3" fillId="4" borderId="3" xfId="4" applyFont="1" applyFill="1" applyBorder="1" applyAlignment="1" applyProtection="1">
      <alignment horizontal="center" vertical="center"/>
    </xf>
    <xf numFmtId="165" fontId="3" fillId="4" borderId="0" xfId="4" applyFont="1" applyFill="1" applyBorder="1" applyAlignment="1" applyProtection="1">
      <alignment horizontal="justify" vertical="center"/>
    </xf>
    <xf numFmtId="165" fontId="3" fillId="4" borderId="0" xfId="4" applyFont="1" applyFill="1" applyBorder="1" applyAlignment="1" applyProtection="1">
      <alignment horizontal="center" vertical="center"/>
    </xf>
    <xf numFmtId="165" fontId="3" fillId="0" borderId="0" xfId="4" applyFont="1" applyFill="1" applyBorder="1" applyAlignment="1" applyProtection="1">
      <alignment vertical="center"/>
    </xf>
    <xf numFmtId="165" fontId="3" fillId="0" borderId="13" xfId="4" applyFont="1" applyFill="1" applyBorder="1" applyAlignment="1" applyProtection="1">
      <alignment horizontal="right" vertical="center"/>
    </xf>
    <xf numFmtId="165" fontId="7" fillId="0" borderId="0" xfId="4" applyFont="1" applyFill="1" applyBorder="1" applyAlignment="1" applyProtection="1">
      <alignment vertical="center"/>
    </xf>
    <xf numFmtId="0" fontId="0" fillId="0" borderId="0" xfId="0" applyAlignment="1">
      <alignment horizontal="justify" vertical="center"/>
    </xf>
    <xf numFmtId="0" fontId="0" fillId="0" borderId="0" xfId="0" applyAlignment="1">
      <alignment horizontal="right" vertical="center"/>
    </xf>
    <xf numFmtId="0" fontId="0" fillId="4" borderId="0" xfId="0" applyFill="1" applyAlignment="1">
      <alignment vertical="center"/>
    </xf>
    <xf numFmtId="165" fontId="0" fillId="4" borderId="0" xfId="4" applyFont="1" applyFill="1" applyBorder="1" applyAlignment="1" applyProtection="1">
      <alignment vertical="center"/>
    </xf>
    <xf numFmtId="165" fontId="0" fillId="4" borderId="0" xfId="4" applyFont="1" applyFill="1" applyBorder="1" applyAlignment="1" applyProtection="1">
      <alignment horizontal="justify" vertical="center"/>
    </xf>
    <xf numFmtId="165" fontId="0" fillId="4" borderId="0" xfId="4" applyFont="1" applyFill="1" applyBorder="1" applyAlignment="1" applyProtection="1">
      <alignment horizontal="center" vertical="center"/>
    </xf>
    <xf numFmtId="165" fontId="7" fillId="4" borderId="0" xfId="4" applyFont="1" applyFill="1" applyBorder="1" applyAlignment="1" applyProtection="1">
      <alignment horizontal="left" vertical="center"/>
    </xf>
    <xf numFmtId="165" fontId="7" fillId="4" borderId="0" xfId="4" applyFont="1" applyFill="1" applyBorder="1" applyAlignment="1" applyProtection="1">
      <alignment horizontal="center" vertical="center"/>
    </xf>
    <xf numFmtId="0" fontId="7" fillId="4" borderId="0" xfId="0" applyFont="1" applyFill="1" applyAlignment="1">
      <alignment horizontal="center" wrapText="1"/>
    </xf>
    <xf numFmtId="0" fontId="7" fillId="0" borderId="0" xfId="0" applyFont="1" applyAlignment="1">
      <alignment horizontal="center" vertical="center"/>
    </xf>
    <xf numFmtId="0" fontId="0" fillId="4" borderId="0" xfId="0" applyFill="1" applyAlignment="1">
      <alignment horizontal="justify" vertical="center" wrapText="1"/>
    </xf>
    <xf numFmtId="0" fontId="7" fillId="4" borderId="0" xfId="0" applyFont="1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4" fontId="0" fillId="4" borderId="0" xfId="5" applyNumberFormat="1" applyFont="1" applyFill="1" applyBorder="1" applyAlignment="1" applyProtection="1">
      <alignment horizontal="right" vertical="center"/>
    </xf>
    <xf numFmtId="0" fontId="8" fillId="0" borderId="8" xfId="0" applyFont="1" applyBorder="1" applyAlignment="1">
      <alignment horizontal="center" vertical="center" wrapText="1"/>
    </xf>
    <xf numFmtId="166" fontId="17" fillId="0" borderId="9" xfId="4" applyNumberFormat="1" applyFill="1" applyBorder="1" applyAlignment="1" applyProtection="1">
      <alignment horizontal="center" vertical="center"/>
    </xf>
    <xf numFmtId="165" fontId="7" fillId="0" borderId="17" xfId="4" applyFont="1" applyFill="1" applyBorder="1" applyAlignment="1" applyProtection="1">
      <alignment horizontal="center" vertical="center"/>
    </xf>
    <xf numFmtId="166" fontId="17" fillId="0" borderId="7" xfId="4" applyNumberFormat="1" applyFill="1" applyBorder="1" applyAlignment="1" applyProtection="1">
      <alignment horizontal="center" vertical="center"/>
    </xf>
    <xf numFmtId="166" fontId="0" fillId="0" borderId="8" xfId="0" applyNumberFormat="1" applyBorder="1" applyAlignment="1">
      <alignment horizontal="left" vertical="center" wrapText="1"/>
    </xf>
    <xf numFmtId="166" fontId="13" fillId="6" borderId="2" xfId="4" applyNumberFormat="1" applyFont="1" applyFill="1" applyBorder="1" applyAlignment="1" applyProtection="1">
      <alignment horizontal="center" vertical="center"/>
    </xf>
    <xf numFmtId="165" fontId="0" fillId="0" borderId="14" xfId="4" applyFont="1" applyFill="1" applyBorder="1" applyAlignment="1" applyProtection="1">
      <alignment vertical="center"/>
    </xf>
    <xf numFmtId="165" fontId="14" fillId="4" borderId="18" xfId="4" applyFont="1" applyFill="1" applyBorder="1" applyAlignment="1" applyProtection="1">
      <alignment horizontal="center" vertical="center"/>
    </xf>
    <xf numFmtId="165" fontId="13" fillId="11" borderId="19" xfId="4" applyFont="1" applyFill="1" applyBorder="1" applyAlignment="1" applyProtection="1">
      <alignment horizontal="center" vertical="center"/>
    </xf>
    <xf numFmtId="165" fontId="0" fillId="6" borderId="17" xfId="4" applyFont="1" applyFill="1" applyBorder="1" applyAlignment="1" applyProtection="1">
      <alignment horizontal="center" vertical="center"/>
    </xf>
    <xf numFmtId="43" fontId="3" fillId="0" borderId="0" xfId="0" applyNumberFormat="1" applyFont="1" applyAlignment="1">
      <alignment vertical="center"/>
    </xf>
    <xf numFmtId="0" fontId="4" fillId="0" borderId="22" xfId="0" applyFont="1" applyBorder="1" applyAlignment="1">
      <alignment horizontal="center" vertical="center"/>
    </xf>
    <xf numFmtId="49" fontId="4" fillId="0" borderId="23" xfId="0" applyNumberFormat="1" applyFont="1" applyBorder="1" applyAlignment="1">
      <alignment horizontal="center" vertical="center"/>
    </xf>
    <xf numFmtId="49" fontId="4" fillId="0" borderId="23" xfId="0" applyNumberFormat="1" applyFont="1" applyBorder="1" applyAlignment="1">
      <alignment horizontal="center" vertical="center" wrapText="1"/>
    </xf>
    <xf numFmtId="49" fontId="4" fillId="0" borderId="23" xfId="0" applyNumberFormat="1" applyFont="1" applyBorder="1" applyAlignment="1">
      <alignment horizontal="justify" vertical="center"/>
    </xf>
    <xf numFmtId="49" fontId="4" fillId="0" borderId="23" xfId="4" applyNumberFormat="1" applyFont="1" applyFill="1" applyBorder="1" applyAlignment="1" applyProtection="1">
      <alignment vertical="center"/>
    </xf>
    <xf numFmtId="2" fontId="4" fillId="0" borderId="23" xfId="0" applyNumberFormat="1" applyFont="1" applyBorder="1" applyAlignment="1">
      <alignment horizontal="center" vertical="center"/>
    </xf>
    <xf numFmtId="0" fontId="4" fillId="0" borderId="23" xfId="0" applyFont="1" applyBorder="1" applyAlignment="1">
      <alignment horizontal="right" vertical="center"/>
    </xf>
    <xf numFmtId="0" fontId="4" fillId="0" borderId="24" xfId="0" applyFont="1" applyBorder="1" applyAlignment="1">
      <alignment vertical="center"/>
    </xf>
    <xf numFmtId="0" fontId="4" fillId="0" borderId="16" xfId="0" applyFont="1" applyBorder="1" applyAlignment="1">
      <alignment horizontal="center" vertical="center"/>
    </xf>
    <xf numFmtId="0" fontId="4" fillId="0" borderId="15" xfId="0" applyFont="1" applyBorder="1" applyAlignment="1">
      <alignment vertical="center"/>
    </xf>
    <xf numFmtId="0" fontId="4" fillId="0" borderId="0" xfId="0" applyFont="1"/>
    <xf numFmtId="165" fontId="13" fillId="4" borderId="9" xfId="4" applyFont="1" applyFill="1" applyBorder="1" applyAlignment="1" applyProtection="1">
      <alignment horizontal="left" vertical="center"/>
    </xf>
    <xf numFmtId="0" fontId="0" fillId="0" borderId="9" xfId="0" applyBorder="1" applyAlignment="1">
      <alignment horizontal="left" vertical="center" wrapText="1"/>
    </xf>
    <xf numFmtId="166" fontId="0" fillId="0" borderId="4" xfId="0" applyNumberFormat="1" applyBorder="1" applyAlignment="1">
      <alignment horizontal="left" vertical="center" wrapText="1"/>
    </xf>
    <xf numFmtId="165" fontId="14" fillId="4" borderId="26" xfId="4" applyFont="1" applyFill="1" applyBorder="1" applyAlignment="1" applyProtection="1">
      <alignment horizontal="center" vertical="center"/>
    </xf>
    <xf numFmtId="165" fontId="13" fillId="4" borderId="22" xfId="4" applyFont="1" applyFill="1" applyBorder="1" applyAlignment="1" applyProtection="1">
      <alignment horizontal="center" vertical="center"/>
    </xf>
    <xf numFmtId="165" fontId="13" fillId="4" borderId="23" xfId="4" applyFont="1" applyFill="1" applyBorder="1" applyAlignment="1" applyProtection="1">
      <alignment horizontal="justify" vertical="center"/>
    </xf>
    <xf numFmtId="166" fontId="13" fillId="4" borderId="23" xfId="4" applyNumberFormat="1" applyFont="1" applyFill="1" applyBorder="1" applyAlignment="1" applyProtection="1">
      <alignment horizontal="center" vertical="center"/>
    </xf>
    <xf numFmtId="165" fontId="13" fillId="4" borderId="24" xfId="4" applyFont="1" applyFill="1" applyBorder="1" applyAlignment="1" applyProtection="1">
      <alignment horizontal="center" vertical="center"/>
    </xf>
    <xf numFmtId="165" fontId="13" fillId="4" borderId="16" xfId="4" applyFont="1" applyFill="1" applyBorder="1" applyAlignment="1" applyProtection="1">
      <alignment horizontal="center" vertical="center"/>
    </xf>
    <xf numFmtId="165" fontId="13" fillId="4" borderId="15" xfId="4" applyFont="1" applyFill="1" applyBorder="1" applyAlignment="1" applyProtection="1">
      <alignment horizontal="center" vertical="center"/>
    </xf>
    <xf numFmtId="165" fontId="13" fillId="4" borderId="20" xfId="4" applyFont="1" applyFill="1" applyBorder="1" applyAlignment="1" applyProtection="1">
      <alignment horizontal="center" vertical="center"/>
    </xf>
    <xf numFmtId="165" fontId="13" fillId="4" borderId="21" xfId="4" applyFont="1" applyFill="1" applyBorder="1" applyAlignment="1" applyProtection="1">
      <alignment horizontal="justify" vertical="center"/>
    </xf>
    <xf numFmtId="166" fontId="13" fillId="4" borderId="21" xfId="4" applyNumberFormat="1" applyFont="1" applyFill="1" applyBorder="1" applyAlignment="1" applyProtection="1">
      <alignment horizontal="center" vertical="center"/>
    </xf>
    <xf numFmtId="165" fontId="13" fillId="4" borderId="25" xfId="4" applyFont="1" applyFill="1" applyBorder="1" applyAlignment="1" applyProtection="1">
      <alignment horizontal="center" vertical="center"/>
    </xf>
    <xf numFmtId="0" fontId="0" fillId="0" borderId="22" xfId="0" applyBorder="1" applyAlignment="1">
      <alignment horizontal="center" vertical="center"/>
    </xf>
    <xf numFmtId="2" fontId="0" fillId="0" borderId="23" xfId="0" applyNumberFormat="1" applyBorder="1" applyAlignment="1">
      <alignment horizontal="center" vertical="center" wrapText="1"/>
    </xf>
    <xf numFmtId="0" fontId="0" fillId="0" borderId="23" xfId="0" applyBorder="1" applyAlignment="1">
      <alignment horizontal="center" vertical="center"/>
    </xf>
    <xf numFmtId="165" fontId="0" fillId="0" borderId="23" xfId="4" applyFont="1" applyFill="1" applyBorder="1" applyAlignment="1" applyProtection="1">
      <alignment vertical="center"/>
    </xf>
    <xf numFmtId="0" fontId="0" fillId="0" borderId="23" xfId="0" applyBorder="1" applyAlignment="1">
      <alignment vertical="center"/>
    </xf>
    <xf numFmtId="0" fontId="0" fillId="0" borderId="16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2" fontId="0" fillId="0" borderId="21" xfId="0" applyNumberFormat="1" applyBorder="1" applyAlignment="1">
      <alignment horizontal="center" vertical="center" wrapText="1"/>
    </xf>
    <xf numFmtId="0" fontId="0" fillId="0" borderId="21" xfId="0" applyBorder="1" applyAlignment="1">
      <alignment horizontal="center" vertical="center"/>
    </xf>
    <xf numFmtId="165" fontId="0" fillId="0" borderId="21" xfId="4" applyFont="1" applyFill="1" applyBorder="1" applyAlignment="1" applyProtection="1">
      <alignment vertical="center"/>
    </xf>
    <xf numFmtId="0" fontId="0" fillId="0" borderId="21" xfId="0" applyBorder="1" applyAlignment="1">
      <alignment vertical="center"/>
    </xf>
    <xf numFmtId="0" fontId="7" fillId="0" borderId="27" xfId="0" applyFont="1" applyBorder="1" applyAlignment="1">
      <alignment horizontal="left" vertical="center"/>
    </xf>
    <xf numFmtId="0" fontId="7" fillId="0" borderId="28" xfId="0" applyFont="1" applyBorder="1" applyAlignment="1">
      <alignment horizontal="left" vertical="center"/>
    </xf>
    <xf numFmtId="165" fontId="0" fillId="4" borderId="22" xfId="4" applyFont="1" applyFill="1" applyBorder="1" applyAlignment="1" applyProtection="1">
      <alignment horizontal="center" vertical="center"/>
    </xf>
    <xf numFmtId="165" fontId="0" fillId="4" borderId="23" xfId="4" applyFont="1" applyFill="1" applyBorder="1" applyAlignment="1" applyProtection="1">
      <alignment horizontal="justify" vertical="center"/>
    </xf>
    <xf numFmtId="165" fontId="0" fillId="4" borderId="23" xfId="4" applyFont="1" applyFill="1" applyBorder="1" applyAlignment="1" applyProtection="1">
      <alignment horizontal="center" vertical="center"/>
    </xf>
    <xf numFmtId="165" fontId="0" fillId="0" borderId="24" xfId="4" applyFont="1" applyFill="1" applyBorder="1" applyAlignment="1" applyProtection="1">
      <alignment vertical="center"/>
    </xf>
    <xf numFmtId="165" fontId="0" fillId="4" borderId="16" xfId="4" applyFont="1" applyFill="1" applyBorder="1" applyAlignment="1" applyProtection="1">
      <alignment horizontal="center" vertical="center"/>
    </xf>
    <xf numFmtId="165" fontId="0" fillId="0" borderId="15" xfId="4" applyFont="1" applyFill="1" applyBorder="1" applyAlignment="1" applyProtection="1">
      <alignment vertical="center"/>
    </xf>
    <xf numFmtId="165" fontId="8" fillId="0" borderId="0" xfId="4" applyFont="1" applyFill="1" applyBorder="1" applyAlignment="1" applyProtection="1">
      <alignment horizontal="center" vertical="center"/>
    </xf>
    <xf numFmtId="0" fontId="4" fillId="0" borderId="17" xfId="0" applyFont="1" applyBorder="1" applyAlignment="1">
      <alignment wrapText="1"/>
    </xf>
    <xf numFmtId="49" fontId="4" fillId="0" borderId="17" xfId="5" applyNumberFormat="1" applyFont="1" applyFill="1" applyBorder="1" applyAlignment="1" applyProtection="1">
      <alignment horizontal="center" vertical="center" wrapText="1"/>
    </xf>
    <xf numFmtId="49" fontId="4" fillId="0" borderId="17" xfId="4" applyNumberFormat="1" applyFont="1" applyFill="1" applyBorder="1" applyAlignment="1" applyProtection="1">
      <alignment horizontal="center" vertical="center" wrapText="1"/>
    </xf>
    <xf numFmtId="0" fontId="4" fillId="0" borderId="17" xfId="0" applyFont="1" applyBorder="1"/>
    <xf numFmtId="0" fontId="4" fillId="0" borderId="17" xfId="0" applyFont="1" applyBorder="1" applyAlignment="1">
      <alignment horizontal="center" vertical="center"/>
    </xf>
    <xf numFmtId="0" fontId="19" fillId="14" borderId="17" xfId="0" applyFont="1" applyFill="1" applyBorder="1" applyAlignment="1">
      <alignment vertical="center" wrapText="1"/>
    </xf>
    <xf numFmtId="0" fontId="20" fillId="14" borderId="0" xfId="0" applyFont="1" applyFill="1" applyAlignment="1">
      <alignment vertical="center" wrapText="1"/>
    </xf>
    <xf numFmtId="49" fontId="4" fillId="0" borderId="29" xfId="5" applyNumberFormat="1" applyFont="1" applyFill="1" applyBorder="1" applyAlignment="1" applyProtection="1">
      <alignment horizontal="center" vertical="center" wrapText="1"/>
    </xf>
    <xf numFmtId="49" fontId="4" fillId="0" borderId="29" xfId="4" applyNumberFormat="1" applyFont="1" applyFill="1" applyBorder="1" applyAlignment="1" applyProtection="1">
      <alignment horizontal="center" vertical="center"/>
    </xf>
    <xf numFmtId="2" fontId="4" fillId="4" borderId="29" xfId="4" applyNumberFormat="1" applyFont="1" applyFill="1" applyBorder="1" applyAlignment="1" applyProtection="1">
      <alignment horizontal="center" vertical="center" wrapText="1"/>
    </xf>
    <xf numFmtId="0" fontId="4" fillId="0" borderId="29" xfId="0" applyFont="1" applyBorder="1" applyAlignment="1">
      <alignment wrapText="1"/>
    </xf>
    <xf numFmtId="0" fontId="18" fillId="14" borderId="0" xfId="0" applyFont="1" applyFill="1" applyAlignment="1">
      <alignment vertical="center" wrapText="1"/>
    </xf>
    <xf numFmtId="0" fontId="5" fillId="2" borderId="35" xfId="0" applyFont="1" applyFill="1" applyBorder="1" applyAlignment="1">
      <alignment horizontal="center" vertical="center"/>
    </xf>
    <xf numFmtId="49" fontId="5" fillId="2" borderId="36" xfId="0" applyNumberFormat="1" applyFont="1" applyFill="1" applyBorder="1" applyAlignment="1">
      <alignment horizontal="center" vertical="center"/>
    </xf>
    <xf numFmtId="49" fontId="5" fillId="2" borderId="36" xfId="5" applyNumberFormat="1" applyFont="1" applyFill="1" applyBorder="1" applyAlignment="1" applyProtection="1">
      <alignment horizontal="center" vertical="center"/>
    </xf>
    <xf numFmtId="49" fontId="5" fillId="2" borderId="36" xfId="4" applyNumberFormat="1" applyFont="1" applyFill="1" applyBorder="1" applyAlignment="1" applyProtection="1">
      <alignment horizontal="center" vertical="center"/>
    </xf>
    <xf numFmtId="2" fontId="5" fillId="2" borderId="33" xfId="4" applyNumberFormat="1" applyFont="1" applyFill="1" applyBorder="1" applyAlignment="1" applyProtection="1">
      <alignment horizontal="center" vertical="center"/>
    </xf>
    <xf numFmtId="0" fontId="5" fillId="2" borderId="36" xfId="0" applyFont="1" applyFill="1" applyBorder="1" applyAlignment="1">
      <alignment horizontal="center" wrapText="1"/>
    </xf>
    <xf numFmtId="0" fontId="5" fillId="2" borderId="34" xfId="0" applyFont="1" applyFill="1" applyBorder="1" applyAlignment="1">
      <alignment horizontal="center" wrapText="1"/>
    </xf>
    <xf numFmtId="49" fontId="4" fillId="0" borderId="30" xfId="5" applyNumberFormat="1" applyFont="1" applyFill="1" applyBorder="1" applyAlignment="1" applyProtection="1">
      <alignment horizontal="center" vertical="center" wrapText="1"/>
    </xf>
    <xf numFmtId="0" fontId="4" fillId="0" borderId="30" xfId="0" applyFont="1" applyBorder="1" applyAlignment="1">
      <alignment horizontal="justify" wrapText="1"/>
    </xf>
    <xf numFmtId="49" fontId="4" fillId="0" borderId="30" xfId="4" applyNumberFormat="1" applyFont="1" applyFill="1" applyBorder="1" applyAlignment="1" applyProtection="1">
      <alignment horizontal="center" vertical="center" wrapText="1"/>
    </xf>
    <xf numFmtId="2" fontId="4" fillId="0" borderId="30" xfId="4" applyNumberFormat="1" applyFont="1" applyFill="1" applyBorder="1" applyAlignment="1" applyProtection="1">
      <alignment horizontal="center" vertical="center" wrapText="1"/>
    </xf>
    <xf numFmtId="0" fontId="4" fillId="0" borderId="29" xfId="0" applyFont="1" applyBorder="1" applyAlignment="1">
      <alignment horizontal="justify" wrapText="1"/>
    </xf>
    <xf numFmtId="49" fontId="4" fillId="0" borderId="29" xfId="4" applyNumberFormat="1" applyFont="1" applyFill="1" applyBorder="1" applyAlignment="1" applyProtection="1">
      <alignment horizontal="center" vertical="center" wrapText="1"/>
    </xf>
    <xf numFmtId="2" fontId="4" fillId="0" borderId="29" xfId="4" applyNumberFormat="1" applyFont="1" applyFill="1" applyBorder="1" applyAlignment="1" applyProtection="1">
      <alignment horizontal="center" vertical="center" wrapText="1"/>
    </xf>
    <xf numFmtId="0" fontId="4" fillId="0" borderId="30" xfId="0" applyFont="1" applyBorder="1" applyAlignment="1">
      <alignment horizontal="center" vertical="center"/>
    </xf>
    <xf numFmtId="2" fontId="4" fillId="4" borderId="30" xfId="4" applyNumberFormat="1" applyFont="1" applyFill="1" applyBorder="1" applyAlignment="1" applyProtection="1">
      <alignment horizontal="center" vertical="center" wrapText="1"/>
    </xf>
    <xf numFmtId="49" fontId="4" fillId="0" borderId="30" xfId="4" applyNumberFormat="1" applyFont="1" applyFill="1" applyBorder="1" applyAlignment="1" applyProtection="1">
      <alignment horizontal="center" vertical="center"/>
    </xf>
    <xf numFmtId="49" fontId="4" fillId="0" borderId="30" xfId="0" applyNumberFormat="1" applyFont="1" applyBorder="1" applyAlignment="1">
      <alignment horizontal="center" vertical="center"/>
    </xf>
    <xf numFmtId="49" fontId="4" fillId="0" borderId="30" xfId="0" applyNumberFormat="1" applyFont="1" applyBorder="1" applyAlignment="1">
      <alignment horizontal="center" vertical="center" wrapText="1"/>
    </xf>
    <xf numFmtId="49" fontId="4" fillId="0" borderId="29" xfId="0" applyNumberFormat="1" applyFont="1" applyBorder="1" applyAlignment="1">
      <alignment horizontal="center" vertical="center"/>
    </xf>
    <xf numFmtId="49" fontId="4" fillId="0" borderId="29" xfId="0" applyNumberFormat="1" applyFont="1" applyBorder="1" applyAlignment="1">
      <alignment horizontal="center" vertical="center" wrapText="1"/>
    </xf>
    <xf numFmtId="165" fontId="5" fillId="3" borderId="31" xfId="0" applyNumberFormat="1" applyFont="1" applyFill="1" applyBorder="1" applyAlignment="1">
      <alignment horizontal="center" vertical="center"/>
    </xf>
    <xf numFmtId="165" fontId="12" fillId="0" borderId="31" xfId="4" applyFont="1" applyFill="1" applyBorder="1" applyAlignment="1" applyProtection="1">
      <alignment horizontal="right" vertical="center"/>
    </xf>
    <xf numFmtId="165" fontId="5" fillId="0" borderId="31" xfId="4" applyFont="1" applyFill="1" applyBorder="1" applyAlignment="1" applyProtection="1">
      <alignment vertical="center"/>
    </xf>
    <xf numFmtId="0" fontId="7" fillId="0" borderId="5" xfId="0" applyFont="1" applyBorder="1" applyAlignment="1">
      <alignment horizontal="left" vertical="center"/>
    </xf>
    <xf numFmtId="165" fontId="17" fillId="7" borderId="11" xfId="4" applyFill="1" applyBorder="1" applyAlignment="1" applyProtection="1">
      <alignment horizontal="center" vertical="center"/>
    </xf>
    <xf numFmtId="166" fontId="0" fillId="0" borderId="29" xfId="0" applyNumberFormat="1" applyBorder="1" applyAlignment="1">
      <alignment horizontal="center" vertical="center"/>
    </xf>
    <xf numFmtId="165" fontId="17" fillId="7" borderId="31" xfId="4" applyFill="1" applyBorder="1" applyAlignment="1" applyProtection="1">
      <alignment horizontal="center" vertical="center"/>
    </xf>
    <xf numFmtId="0" fontId="21" fillId="14" borderId="17" xfId="0" applyFont="1" applyFill="1" applyBorder="1" applyAlignment="1">
      <alignment vertical="center" wrapText="1"/>
    </xf>
    <xf numFmtId="0" fontId="21" fillId="0" borderId="17" xfId="0" applyFont="1" applyBorder="1" applyAlignment="1">
      <alignment wrapText="1"/>
    </xf>
    <xf numFmtId="49" fontId="5" fillId="0" borderId="17" xfId="0" applyNumberFormat="1" applyFont="1" applyBorder="1" applyAlignment="1">
      <alignment horizontal="center"/>
    </xf>
    <xf numFmtId="0" fontId="22" fillId="10" borderId="45" xfId="0" applyFont="1" applyFill="1" applyBorder="1"/>
    <xf numFmtId="0" fontId="4" fillId="0" borderId="17" xfId="0" applyFont="1" applyBorder="1" applyAlignment="1">
      <alignment horizontal="center"/>
    </xf>
    <xf numFmtId="0" fontId="4" fillId="0" borderId="46" xfId="0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167" fontId="4" fillId="0" borderId="17" xfId="4" applyNumberFormat="1" applyFont="1" applyFill="1" applyBorder="1" applyAlignment="1" applyProtection="1">
      <alignment horizontal="center"/>
    </xf>
    <xf numFmtId="165" fontId="4" fillId="0" borderId="17" xfId="4" applyFont="1" applyFill="1" applyBorder="1" applyAlignment="1" applyProtection="1">
      <alignment horizontal="center"/>
    </xf>
    <xf numFmtId="165" fontId="4" fillId="0" borderId="46" xfId="4" applyFont="1" applyFill="1" applyBorder="1" applyAlignment="1" applyProtection="1">
      <alignment horizontal="right"/>
    </xf>
    <xf numFmtId="0" fontId="4" fillId="0" borderId="47" xfId="0" applyFont="1" applyBorder="1"/>
    <xf numFmtId="0" fontId="4" fillId="0" borderId="48" xfId="0" applyFont="1" applyBorder="1"/>
    <xf numFmtId="165" fontId="5" fillId="0" borderId="49" xfId="4" applyFont="1" applyFill="1" applyBorder="1" applyAlignment="1" applyProtection="1">
      <alignment horizontal="right"/>
    </xf>
    <xf numFmtId="165" fontId="5" fillId="0" borderId="41" xfId="4" applyFont="1" applyFill="1" applyBorder="1" applyAlignment="1" applyProtection="1">
      <alignment horizontal="right"/>
    </xf>
    <xf numFmtId="0" fontId="4" fillId="7" borderId="37" xfId="0" applyFont="1" applyFill="1" applyBorder="1"/>
    <xf numFmtId="49" fontId="4" fillId="7" borderId="38" xfId="0" applyNumberFormat="1" applyFont="1" applyFill="1" applyBorder="1" applyAlignment="1">
      <alignment horizontal="center"/>
    </xf>
    <xf numFmtId="0" fontId="4" fillId="7" borderId="38" xfId="0" applyFont="1" applyFill="1" applyBorder="1"/>
    <xf numFmtId="0" fontId="4" fillId="7" borderId="38" xfId="0" applyFont="1" applyFill="1" applyBorder="1" applyAlignment="1">
      <alignment horizontal="center"/>
    </xf>
    <xf numFmtId="0" fontId="4" fillId="7" borderId="39" xfId="0" applyFont="1" applyFill="1" applyBorder="1" applyAlignment="1">
      <alignment horizontal="right"/>
    </xf>
    <xf numFmtId="0" fontId="5" fillId="0" borderId="50" xfId="0" applyFont="1" applyBorder="1" applyAlignment="1">
      <alignment horizontal="center"/>
    </xf>
    <xf numFmtId="49" fontId="5" fillId="0" borderId="30" xfId="0" applyNumberFormat="1" applyFont="1" applyBorder="1" applyAlignment="1">
      <alignment horizontal="center"/>
    </xf>
    <xf numFmtId="0" fontId="5" fillId="0" borderId="30" xfId="0" applyFont="1" applyBorder="1" applyAlignment="1">
      <alignment horizontal="center"/>
    </xf>
    <xf numFmtId="0" fontId="5" fillId="0" borderId="51" xfId="0" applyFont="1" applyBorder="1" applyAlignment="1">
      <alignment horizontal="right"/>
    </xf>
    <xf numFmtId="0" fontId="22" fillId="0" borderId="17" xfId="0" applyFont="1" applyBorder="1"/>
    <xf numFmtId="0" fontId="4" fillId="0" borderId="17" xfId="0" applyFont="1" applyBorder="1" applyAlignment="1">
      <alignment horizontal="justify"/>
    </xf>
    <xf numFmtId="0" fontId="4" fillId="0" borderId="47" xfId="0" applyFont="1" applyBorder="1" applyAlignment="1">
      <alignment horizontal="center"/>
    </xf>
    <xf numFmtId="49" fontId="4" fillId="0" borderId="48" xfId="0" applyNumberFormat="1" applyFont="1" applyBorder="1" applyAlignment="1">
      <alignment horizontal="center"/>
    </xf>
    <xf numFmtId="0" fontId="4" fillId="0" borderId="48" xfId="0" applyFont="1" applyBorder="1" applyAlignment="1">
      <alignment horizontal="center"/>
    </xf>
    <xf numFmtId="0" fontId="5" fillId="0" borderId="48" xfId="0" applyFont="1" applyBorder="1" applyAlignment="1">
      <alignment horizontal="center"/>
    </xf>
    <xf numFmtId="0" fontId="4" fillId="0" borderId="48" xfId="0" applyFont="1" applyBorder="1" applyAlignment="1">
      <alignment horizontal="center" vertical="center"/>
    </xf>
    <xf numFmtId="0" fontId="4" fillId="0" borderId="48" xfId="0" applyFont="1" applyBorder="1" applyAlignment="1">
      <alignment horizontal="right"/>
    </xf>
    <xf numFmtId="165" fontId="8" fillId="4" borderId="42" xfId="4" applyFont="1" applyFill="1" applyBorder="1" applyAlignment="1" applyProtection="1">
      <alignment horizontal="left" vertical="center"/>
    </xf>
    <xf numFmtId="165" fontId="8" fillId="4" borderId="47" xfId="4" applyFont="1" applyFill="1" applyBorder="1" applyAlignment="1" applyProtection="1">
      <alignment horizontal="left" vertical="center"/>
    </xf>
    <xf numFmtId="49" fontId="5" fillId="0" borderId="54" xfId="0" applyNumberFormat="1" applyFont="1" applyBorder="1" applyAlignment="1">
      <alignment horizontal="left" vertical="center" wrapText="1"/>
    </xf>
    <xf numFmtId="49" fontId="5" fillId="0" borderId="57" xfId="0" applyNumberFormat="1" applyFont="1" applyBorder="1" applyAlignment="1">
      <alignment horizontal="justify" vertical="top" wrapText="1"/>
    </xf>
    <xf numFmtId="0" fontId="5" fillId="0" borderId="58" xfId="0" applyFont="1" applyBorder="1" applyAlignment="1">
      <alignment horizontal="center" vertical="center"/>
    </xf>
    <xf numFmtId="0" fontId="4" fillId="0" borderId="50" xfId="0" applyFont="1" applyBorder="1" applyAlignment="1">
      <alignment horizontal="center" vertical="center"/>
    </xf>
    <xf numFmtId="165" fontId="4" fillId="0" borderId="51" xfId="0" applyNumberFormat="1" applyFont="1" applyBorder="1" applyAlignment="1">
      <alignment vertical="center"/>
    </xf>
    <xf numFmtId="0" fontId="4" fillId="0" borderId="45" xfId="0" applyFont="1" applyBorder="1" applyAlignment="1">
      <alignment horizontal="center" vertical="center"/>
    </xf>
    <xf numFmtId="165" fontId="4" fillId="0" borderId="46" xfId="0" applyNumberFormat="1" applyFont="1" applyBorder="1" applyAlignment="1">
      <alignment vertical="center"/>
    </xf>
    <xf numFmtId="0" fontId="4" fillId="0" borderId="59" xfId="0" applyFont="1" applyBorder="1" applyAlignment="1">
      <alignment horizontal="center" vertical="center"/>
    </xf>
    <xf numFmtId="165" fontId="4" fillId="0" borderId="60" xfId="0" applyNumberFormat="1" applyFont="1" applyBorder="1" applyAlignment="1">
      <alignment vertical="center"/>
    </xf>
    <xf numFmtId="0" fontId="3" fillId="0" borderId="65" xfId="0" applyFont="1" applyBorder="1" applyAlignment="1">
      <alignment horizontal="justify" vertical="top" wrapText="1"/>
    </xf>
    <xf numFmtId="0" fontId="3" fillId="0" borderId="65" xfId="0" applyFont="1" applyBorder="1" applyAlignment="1">
      <alignment horizontal="center" vertical="center"/>
    </xf>
    <xf numFmtId="0" fontId="3" fillId="0" borderId="65" xfId="0" applyFont="1" applyBorder="1"/>
    <xf numFmtId="0" fontId="3" fillId="15" borderId="65" xfId="0" applyFont="1" applyFill="1" applyBorder="1" applyAlignment="1">
      <alignment horizontal="center" vertical="center"/>
    </xf>
    <xf numFmtId="165" fontId="8" fillId="4" borderId="66" xfId="4" applyFont="1" applyFill="1" applyBorder="1" applyAlignment="1" applyProtection="1">
      <alignment horizontal="left" vertical="center"/>
    </xf>
    <xf numFmtId="165" fontId="8" fillId="4" borderId="52" xfId="4" applyFont="1" applyFill="1" applyBorder="1" applyAlignment="1" applyProtection="1">
      <alignment horizontal="left" vertical="center"/>
    </xf>
    <xf numFmtId="165" fontId="8" fillId="4" borderId="53" xfId="4" applyFont="1" applyFill="1" applyBorder="1" applyAlignment="1" applyProtection="1">
      <alignment horizontal="left" vertical="center"/>
    </xf>
    <xf numFmtId="0" fontId="4" fillId="0" borderId="67" xfId="0" applyFont="1" applyBorder="1"/>
    <xf numFmtId="165" fontId="5" fillId="0" borderId="64" xfId="4" applyFont="1" applyFill="1" applyBorder="1" applyAlignment="1" applyProtection="1">
      <alignment horizontal="right"/>
    </xf>
    <xf numFmtId="165" fontId="5" fillId="0" borderId="0" xfId="4" applyFont="1" applyFill="1" applyBorder="1" applyAlignment="1" applyProtection="1">
      <alignment horizontal="right"/>
    </xf>
    <xf numFmtId="0" fontId="5" fillId="0" borderId="42" xfId="0" applyFont="1" applyBorder="1" applyAlignment="1">
      <alignment horizontal="center"/>
    </xf>
    <xf numFmtId="49" fontId="5" fillId="0" borderId="43" xfId="0" applyNumberFormat="1" applyFont="1" applyBorder="1" applyAlignment="1">
      <alignment horizontal="center"/>
    </xf>
    <xf numFmtId="0" fontId="5" fillId="0" borderId="43" xfId="0" applyFont="1" applyBorder="1" applyAlignment="1">
      <alignment horizontal="center"/>
    </xf>
    <xf numFmtId="0" fontId="5" fillId="0" borderId="44" xfId="0" applyFont="1" applyBorder="1" applyAlignment="1">
      <alignment horizontal="right"/>
    </xf>
    <xf numFmtId="0" fontId="3" fillId="0" borderId="69" xfId="0" applyFont="1" applyBorder="1" applyAlignment="1">
      <alignment horizontal="right"/>
    </xf>
    <xf numFmtId="0" fontId="7" fillId="9" borderId="70" xfId="0" applyFont="1" applyFill="1" applyBorder="1" applyAlignment="1">
      <alignment horizontal="center" vertical="center"/>
    </xf>
    <xf numFmtId="165" fontId="10" fillId="3" borderId="71" xfId="4" applyFont="1" applyFill="1" applyBorder="1" applyAlignment="1" applyProtection="1">
      <alignment horizontal="center" vertical="center"/>
    </xf>
    <xf numFmtId="165" fontId="16" fillId="3" borderId="72" xfId="4" applyFont="1" applyFill="1" applyBorder="1" applyAlignment="1" applyProtection="1">
      <alignment horizontal="center" vertical="center"/>
    </xf>
    <xf numFmtId="0" fontId="16" fillId="3" borderId="73" xfId="0" applyFont="1" applyFill="1" applyBorder="1" applyAlignment="1">
      <alignment horizontal="center" vertical="center"/>
    </xf>
    <xf numFmtId="2" fontId="7" fillId="9" borderId="70" xfId="0" applyNumberFormat="1" applyFont="1" applyFill="1" applyBorder="1" applyAlignment="1">
      <alignment horizontal="center" vertical="center" wrapText="1"/>
    </xf>
    <xf numFmtId="2" fontId="7" fillId="3" borderId="71" xfId="0" applyNumberFormat="1" applyFont="1" applyFill="1" applyBorder="1" applyAlignment="1">
      <alignment horizontal="left" vertical="center" wrapText="1"/>
    </xf>
    <xf numFmtId="2" fontId="7" fillId="3" borderId="72" xfId="0" applyNumberFormat="1" applyFont="1" applyFill="1" applyBorder="1" applyAlignment="1">
      <alignment horizontal="center" vertical="center" wrapText="1"/>
    </xf>
    <xf numFmtId="2" fontId="7" fillId="3" borderId="73" xfId="0" applyNumberFormat="1" applyFont="1" applyFill="1" applyBorder="1" applyAlignment="1">
      <alignment horizontal="center" vertical="center" wrapText="1"/>
    </xf>
    <xf numFmtId="0" fontId="7" fillId="8" borderId="74" xfId="0" applyFont="1" applyFill="1" applyBorder="1" applyAlignment="1">
      <alignment horizontal="center" vertical="center"/>
    </xf>
    <xf numFmtId="165" fontId="10" fillId="3" borderId="79" xfId="4" applyFont="1" applyFill="1" applyBorder="1" applyAlignment="1" applyProtection="1">
      <alignment vertical="center"/>
    </xf>
    <xf numFmtId="10" fontId="10" fillId="0" borderId="80" xfId="3" applyNumberFormat="1" applyFont="1" applyFill="1" applyBorder="1" applyAlignment="1" applyProtection="1">
      <alignment vertical="center"/>
    </xf>
    <xf numFmtId="165" fontId="16" fillId="3" borderId="81" xfId="4" applyFont="1" applyFill="1" applyBorder="1" applyAlignment="1" applyProtection="1">
      <alignment vertical="center"/>
    </xf>
    <xf numFmtId="10" fontId="16" fillId="3" borderId="82" xfId="3" applyNumberFormat="1" applyFont="1" applyFill="1" applyBorder="1" applyAlignment="1" applyProtection="1">
      <alignment vertical="center"/>
    </xf>
    <xf numFmtId="165" fontId="16" fillId="3" borderId="83" xfId="4" applyFont="1" applyFill="1" applyBorder="1" applyAlignment="1" applyProtection="1">
      <alignment vertical="center"/>
    </xf>
    <xf numFmtId="10" fontId="16" fillId="3" borderId="84" xfId="3" applyNumberFormat="1" applyFont="1" applyFill="1" applyBorder="1" applyAlignment="1" applyProtection="1">
      <alignment vertical="center"/>
    </xf>
    <xf numFmtId="165" fontId="7" fillId="9" borderId="70" xfId="4" applyFont="1" applyFill="1" applyBorder="1" applyAlignment="1" applyProtection="1">
      <alignment horizontal="center" vertical="center"/>
    </xf>
    <xf numFmtId="10" fontId="10" fillId="3" borderId="71" xfId="3" applyNumberFormat="1" applyFont="1" applyFill="1" applyBorder="1" applyAlignment="1" applyProtection="1">
      <alignment vertical="center"/>
    </xf>
    <xf numFmtId="10" fontId="16" fillId="3" borderId="72" xfId="3" applyNumberFormat="1" applyFont="1" applyFill="1" applyBorder="1" applyAlignment="1" applyProtection="1">
      <alignment vertical="center"/>
    </xf>
    <xf numFmtId="165" fontId="16" fillId="3" borderId="73" xfId="4" applyFont="1" applyFill="1" applyBorder="1" applyAlignment="1" applyProtection="1">
      <alignment vertical="center"/>
    </xf>
    <xf numFmtId="0" fontId="3" fillId="0" borderId="68" xfId="0" applyFont="1" applyBorder="1" applyAlignment="1">
      <alignment horizontal="center"/>
    </xf>
    <xf numFmtId="0" fontId="3" fillId="16" borderId="65" xfId="0" applyFont="1" applyFill="1" applyBorder="1" applyAlignment="1">
      <alignment horizontal="center"/>
    </xf>
    <xf numFmtId="0" fontId="5" fillId="3" borderId="37" xfId="0" applyFont="1" applyFill="1" applyBorder="1" applyAlignment="1">
      <alignment horizontal="center" vertical="center"/>
    </xf>
    <xf numFmtId="165" fontId="5" fillId="3" borderId="40" xfId="5" applyNumberFormat="1" applyFont="1" applyFill="1" applyBorder="1" applyAlignment="1" applyProtection="1">
      <alignment horizontal="right" vertical="center"/>
    </xf>
    <xf numFmtId="0" fontId="4" fillId="17" borderId="29" xfId="0" applyFont="1" applyFill="1" applyBorder="1" applyAlignment="1">
      <alignment horizontal="justify" wrapText="1"/>
    </xf>
    <xf numFmtId="0" fontId="4" fillId="17" borderId="17" xfId="0" applyFont="1" applyFill="1" applyBorder="1" applyAlignment="1">
      <alignment wrapText="1"/>
    </xf>
    <xf numFmtId="49" fontId="4" fillId="17" borderId="17" xfId="5" applyNumberFormat="1" applyFont="1" applyFill="1" applyBorder="1" applyAlignment="1" applyProtection="1">
      <alignment horizontal="center" vertical="center" wrapText="1"/>
    </xf>
    <xf numFmtId="0" fontId="4" fillId="17" borderId="17" xfId="0" applyFont="1" applyFill="1" applyBorder="1" applyAlignment="1">
      <alignment horizontal="center" vertical="center"/>
    </xf>
    <xf numFmtId="49" fontId="4" fillId="17" borderId="17" xfId="0" applyNumberFormat="1" applyFont="1" applyFill="1" applyBorder="1" applyAlignment="1">
      <alignment horizontal="center" vertical="center"/>
    </xf>
    <xf numFmtId="0" fontId="4" fillId="17" borderId="17" xfId="0" applyFont="1" applyFill="1" applyBorder="1" applyAlignment="1">
      <alignment horizontal="left" vertical="center" wrapText="1"/>
    </xf>
    <xf numFmtId="0" fontId="4" fillId="17" borderId="30" xfId="0" applyFont="1" applyFill="1" applyBorder="1" applyAlignment="1">
      <alignment horizontal="justify" wrapText="1"/>
    </xf>
    <xf numFmtId="49" fontId="4" fillId="17" borderId="29" xfId="5" applyNumberFormat="1" applyFont="1" applyFill="1" applyBorder="1" applyAlignment="1" applyProtection="1">
      <alignment horizontal="center" vertical="center" wrapText="1"/>
    </xf>
    <xf numFmtId="165" fontId="4" fillId="19" borderId="30" xfId="4" applyFont="1" applyFill="1" applyBorder="1" applyAlignment="1" applyProtection="1">
      <alignment horizontal="right" vertical="center" wrapText="1"/>
    </xf>
    <xf numFmtId="165" fontId="4" fillId="19" borderId="17" xfId="4" applyFont="1" applyFill="1" applyBorder="1" applyAlignment="1" applyProtection="1">
      <alignment horizontal="right" vertical="center" wrapText="1"/>
    </xf>
    <xf numFmtId="165" fontId="4" fillId="19" borderId="29" xfId="4" applyFont="1" applyFill="1" applyBorder="1" applyAlignment="1" applyProtection="1">
      <alignment horizontal="right" vertical="center" wrapText="1"/>
    </xf>
    <xf numFmtId="165" fontId="9" fillId="19" borderId="30" xfId="4" applyFont="1" applyFill="1" applyBorder="1" applyAlignment="1" applyProtection="1">
      <alignment horizontal="right" vertical="center" wrapText="1"/>
    </xf>
    <xf numFmtId="165" fontId="9" fillId="19" borderId="17" xfId="4" applyFont="1" applyFill="1" applyBorder="1" applyAlignment="1" applyProtection="1">
      <alignment horizontal="right" vertical="center" wrapText="1"/>
    </xf>
    <xf numFmtId="165" fontId="4" fillId="17" borderId="17" xfId="4" applyFont="1" applyFill="1" applyBorder="1" applyAlignment="1" applyProtection="1">
      <alignment horizontal="right" vertical="center" wrapText="1"/>
    </xf>
    <xf numFmtId="165" fontId="4" fillId="17" borderId="17" xfId="4" applyFont="1" applyFill="1" applyBorder="1" applyAlignment="1" applyProtection="1">
      <alignment horizontal="center"/>
    </xf>
    <xf numFmtId="0" fontId="4" fillId="0" borderId="30" xfId="0" applyFont="1" applyBorder="1" applyAlignment="1">
      <alignment horizontal="left" vertical="center" wrapText="1"/>
    </xf>
    <xf numFmtId="2" fontId="4" fillId="0" borderId="17" xfId="4" applyNumberFormat="1" applyFont="1" applyFill="1" applyBorder="1" applyAlignment="1" applyProtection="1">
      <alignment horizontal="center" vertical="center" wrapText="1"/>
    </xf>
    <xf numFmtId="0" fontId="3" fillId="16" borderId="65" xfId="0" applyFont="1" applyFill="1" applyBorder="1" applyAlignment="1">
      <alignment horizontal="center" vertical="center"/>
    </xf>
    <xf numFmtId="165" fontId="4" fillId="0" borderId="29" xfId="4" applyFont="1" applyFill="1" applyBorder="1" applyAlignment="1" applyProtection="1">
      <alignment horizontal="right" vertical="center" wrapText="1"/>
    </xf>
    <xf numFmtId="0" fontId="5" fillId="3" borderId="37" xfId="0" applyFont="1" applyFill="1" applyBorder="1" applyAlignment="1">
      <alignment horizontal="center" vertical="center"/>
    </xf>
    <xf numFmtId="0" fontId="4" fillId="17" borderId="29" xfId="0" applyFont="1" applyFill="1" applyBorder="1" applyAlignment="1">
      <alignment horizontal="justify" vertical="center" wrapText="1"/>
    </xf>
    <xf numFmtId="0" fontId="4" fillId="0" borderId="0" xfId="0" applyFont="1" applyBorder="1"/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right"/>
    </xf>
    <xf numFmtId="49" fontId="4" fillId="0" borderId="16" xfId="4" applyNumberFormat="1" applyFont="1" applyFill="1" applyBorder="1" applyAlignment="1" applyProtection="1">
      <alignment horizontal="center" vertical="center" wrapText="1"/>
    </xf>
    <xf numFmtId="0" fontId="4" fillId="17" borderId="45" xfId="0" applyFont="1" applyFill="1" applyBorder="1" applyAlignment="1">
      <alignment horizontal="center" vertical="center"/>
    </xf>
    <xf numFmtId="49" fontId="4" fillId="17" borderId="17" xfId="4" applyNumberFormat="1" applyFont="1" applyFill="1" applyBorder="1" applyAlignment="1" applyProtection="1">
      <alignment horizontal="center" vertical="center" wrapText="1"/>
    </xf>
    <xf numFmtId="2" fontId="4" fillId="17" borderId="17" xfId="4" applyNumberFormat="1" applyFont="1" applyFill="1" applyBorder="1" applyAlignment="1" applyProtection="1">
      <alignment horizontal="center" vertical="center" wrapText="1"/>
    </xf>
    <xf numFmtId="165" fontId="4" fillId="17" borderId="46" xfId="0" applyNumberFormat="1" applyFont="1" applyFill="1" applyBorder="1" applyAlignment="1">
      <alignment vertical="center"/>
    </xf>
    <xf numFmtId="0" fontId="0" fillId="0" borderId="17" xfId="0" applyBorder="1" applyAlignment="1">
      <alignment horizontal="center" vertical="center"/>
    </xf>
    <xf numFmtId="0" fontId="0" fillId="0" borderId="17" xfId="0" applyBorder="1" applyAlignment="1">
      <alignment horizontal="left" vertical="center"/>
    </xf>
    <xf numFmtId="4" fontId="0" fillId="0" borderId="17" xfId="5" applyNumberFormat="1" applyFont="1" applyFill="1" applyBorder="1" applyAlignment="1" applyProtection="1">
      <alignment horizontal="right" vertical="center"/>
    </xf>
    <xf numFmtId="165" fontId="0" fillId="0" borderId="17" xfId="4" applyFont="1" applyFill="1" applyBorder="1" applyAlignment="1" applyProtection="1">
      <alignment vertical="center"/>
    </xf>
    <xf numFmtId="0" fontId="0" fillId="0" borderId="17" xfId="0" applyBorder="1" applyAlignment="1">
      <alignment vertical="center"/>
    </xf>
    <xf numFmtId="49" fontId="4" fillId="17" borderId="16" xfId="5" applyNumberFormat="1" applyFont="1" applyFill="1" applyBorder="1" applyAlignment="1" applyProtection="1">
      <alignment horizontal="center" vertical="center" wrapText="1"/>
    </xf>
    <xf numFmtId="0" fontId="4" fillId="17" borderId="15" xfId="0" applyFont="1" applyFill="1" applyBorder="1" applyAlignment="1">
      <alignment wrapText="1"/>
    </xf>
    <xf numFmtId="0" fontId="4" fillId="0" borderId="87" xfId="0" applyFont="1" applyBorder="1"/>
    <xf numFmtId="0" fontId="4" fillId="0" borderId="52" xfId="0" applyFont="1" applyBorder="1" applyAlignment="1">
      <alignment horizontal="center" vertical="center"/>
    </xf>
    <xf numFmtId="0" fontId="4" fillId="0" borderId="52" xfId="0" applyFont="1" applyBorder="1"/>
    <xf numFmtId="0" fontId="4" fillId="0" borderId="52" xfId="0" applyFont="1" applyBorder="1" applyAlignment="1">
      <alignment horizontal="right"/>
    </xf>
    <xf numFmtId="165" fontId="5" fillId="0" borderId="53" xfId="4" applyFont="1" applyFill="1" applyBorder="1" applyAlignment="1" applyProtection="1">
      <alignment horizontal="right"/>
    </xf>
    <xf numFmtId="165" fontId="4" fillId="0" borderId="17" xfId="0" applyNumberFormat="1" applyFont="1" applyBorder="1" applyAlignment="1">
      <alignment vertical="center"/>
    </xf>
    <xf numFmtId="49" fontId="4" fillId="17" borderId="29" xfId="4" applyNumberFormat="1" applyFont="1" applyFill="1" applyBorder="1" applyAlignment="1" applyProtection="1">
      <alignment horizontal="center" vertical="center" wrapText="1"/>
    </xf>
    <xf numFmtId="2" fontId="4" fillId="17" borderId="29" xfId="4" applyNumberFormat="1" applyFont="1" applyFill="1" applyBorder="1" applyAlignment="1" applyProtection="1">
      <alignment horizontal="center" vertical="center" wrapText="1"/>
    </xf>
    <xf numFmtId="165" fontId="4" fillId="17" borderId="51" xfId="0" applyNumberFormat="1" applyFont="1" applyFill="1" applyBorder="1" applyAlignment="1">
      <alignment vertical="center"/>
    </xf>
    <xf numFmtId="2" fontId="4" fillId="19" borderId="29" xfId="4" applyNumberFormat="1" applyFont="1" applyFill="1" applyBorder="1" applyAlignment="1" applyProtection="1">
      <alignment horizontal="center" vertical="center" wrapText="1"/>
    </xf>
    <xf numFmtId="0" fontId="4" fillId="0" borderId="17" xfId="0" applyFont="1" applyBorder="1" applyAlignment="1">
      <alignment horizontal="justify" wrapText="1"/>
    </xf>
    <xf numFmtId="165" fontId="4" fillId="6" borderId="17" xfId="4" applyFont="1" applyFill="1" applyBorder="1" applyAlignment="1" applyProtection="1">
      <alignment horizontal="center" vertical="center"/>
    </xf>
    <xf numFmtId="4" fontId="7" fillId="6" borderId="17" xfId="5" applyNumberFormat="1" applyFont="1" applyFill="1" applyBorder="1" applyAlignment="1" applyProtection="1">
      <alignment horizontal="right" vertical="center"/>
    </xf>
    <xf numFmtId="0" fontId="7" fillId="0" borderId="17" xfId="0" applyFont="1" applyBorder="1" applyAlignment="1">
      <alignment horizontal="center" vertical="center"/>
    </xf>
    <xf numFmtId="164" fontId="7" fillId="0" borderId="17" xfId="5" applyFont="1" applyFill="1" applyBorder="1" applyAlignment="1" applyProtection="1">
      <alignment horizontal="center" vertical="center" wrapText="1"/>
    </xf>
    <xf numFmtId="165" fontId="7" fillId="0" borderId="17" xfId="4" applyFont="1" applyFill="1" applyBorder="1" applyAlignment="1" applyProtection="1">
      <alignment vertical="center" wrapText="1"/>
    </xf>
    <xf numFmtId="165" fontId="7" fillId="0" borderId="17" xfId="4" applyFont="1" applyFill="1" applyBorder="1" applyAlignment="1" applyProtection="1">
      <alignment horizontal="center" vertical="center" wrapText="1"/>
    </xf>
    <xf numFmtId="0" fontId="4" fillId="0" borderId="17" xfId="0" applyFont="1" applyBorder="1" applyAlignment="1">
      <alignment horizontal="justify" vertical="top" wrapText="1"/>
    </xf>
    <xf numFmtId="0" fontId="0" fillId="0" borderId="17" xfId="0" applyBorder="1" applyAlignment="1">
      <alignment horizontal="justify" vertical="top" wrapText="1"/>
    </xf>
    <xf numFmtId="165" fontId="0" fillId="0" borderId="17" xfId="4" applyFont="1" applyFill="1" applyBorder="1" applyAlignment="1" applyProtection="1">
      <alignment horizontal="center" vertical="center"/>
    </xf>
    <xf numFmtId="4" fontId="0" fillId="0" borderId="17" xfId="0" applyNumberFormat="1" applyBorder="1" applyAlignment="1">
      <alignment horizontal="center" vertical="center"/>
    </xf>
    <xf numFmtId="0" fontId="4" fillId="0" borderId="17" xfId="0" applyFont="1" applyBorder="1" applyAlignment="1">
      <alignment horizontal="left" vertical="center" wrapText="1"/>
    </xf>
    <xf numFmtId="0" fontId="4" fillId="17" borderId="17" xfId="0" applyFont="1" applyFill="1" applyBorder="1" applyAlignment="1">
      <alignment horizontal="justify" wrapText="1"/>
    </xf>
    <xf numFmtId="165" fontId="7" fillId="4" borderId="42" xfId="4" applyFont="1" applyFill="1" applyBorder="1" applyAlignment="1" applyProtection="1">
      <alignment horizontal="left" vertical="center"/>
    </xf>
    <xf numFmtId="164" fontId="0" fillId="0" borderId="45" xfId="5" applyFont="1" applyFill="1" applyBorder="1" applyAlignment="1" applyProtection="1">
      <alignment horizontal="center" vertical="center" wrapText="1"/>
    </xf>
    <xf numFmtId="0" fontId="7" fillId="0" borderId="46" xfId="0" applyFont="1" applyBorder="1" applyAlignment="1">
      <alignment horizontal="center" vertical="center"/>
    </xf>
    <xf numFmtId="164" fontId="7" fillId="0" borderId="45" xfId="5" applyFont="1" applyFill="1" applyBorder="1" applyAlignment="1" applyProtection="1">
      <alignment horizontal="center" vertical="center" wrapText="1"/>
    </xf>
    <xf numFmtId="0" fontId="0" fillId="0" borderId="46" xfId="0" applyBorder="1" applyAlignment="1">
      <alignment horizontal="center" vertical="center"/>
    </xf>
    <xf numFmtId="4" fontId="0" fillId="0" borderId="46" xfId="5" applyNumberFormat="1" applyFont="1" applyFill="1" applyBorder="1" applyAlignment="1" applyProtection="1">
      <alignment horizontal="right" vertical="center"/>
    </xf>
    <xf numFmtId="0" fontId="0" fillId="0" borderId="45" xfId="0" applyBorder="1" applyAlignment="1">
      <alignment horizontal="center" vertical="center"/>
    </xf>
    <xf numFmtId="4" fontId="0" fillId="0" borderId="46" xfId="0" applyNumberFormat="1" applyBorder="1" applyAlignment="1">
      <alignment vertical="center"/>
    </xf>
    <xf numFmtId="0" fontId="0" fillId="0" borderId="47" xfId="0" applyBorder="1" applyAlignment="1">
      <alignment horizontal="center" vertical="center"/>
    </xf>
    <xf numFmtId="0" fontId="0" fillId="0" borderId="48" xfId="0" applyBorder="1" applyAlignment="1">
      <alignment horizontal="justify" vertical="top" wrapText="1"/>
    </xf>
    <xf numFmtId="165" fontId="0" fillId="0" borderId="48" xfId="4" applyFont="1" applyFill="1" applyBorder="1" applyAlignment="1" applyProtection="1">
      <alignment horizontal="center" vertical="center"/>
    </xf>
    <xf numFmtId="4" fontId="0" fillId="0" borderId="48" xfId="5" applyNumberFormat="1" applyFont="1" applyFill="1" applyBorder="1" applyAlignment="1" applyProtection="1">
      <alignment horizontal="right" vertical="center"/>
    </xf>
    <xf numFmtId="165" fontId="0" fillId="0" borderId="48" xfId="4" applyFont="1" applyFill="1" applyBorder="1" applyAlignment="1" applyProtection="1">
      <alignment vertical="center"/>
    </xf>
    <xf numFmtId="0" fontId="0" fillId="0" borderId="48" xfId="0" applyBorder="1" applyAlignment="1">
      <alignment vertical="center"/>
    </xf>
    <xf numFmtId="4" fontId="0" fillId="0" borderId="49" xfId="0" applyNumberFormat="1" applyBorder="1" applyAlignment="1">
      <alignment vertical="center"/>
    </xf>
    <xf numFmtId="165" fontId="7" fillId="4" borderId="47" xfId="4" applyFont="1" applyFill="1" applyBorder="1" applyAlignment="1" applyProtection="1">
      <alignment horizontal="left" vertical="center"/>
    </xf>
    <xf numFmtId="0" fontId="7" fillId="13" borderId="50" xfId="0" applyFont="1" applyFill="1" applyBorder="1" applyAlignment="1">
      <alignment horizontal="center" vertical="center"/>
    </xf>
    <xf numFmtId="0" fontId="7" fillId="13" borderId="30" xfId="0" applyFont="1" applyFill="1" applyBorder="1" applyAlignment="1">
      <alignment horizontal="justify" vertical="center" wrapText="1"/>
    </xf>
    <xf numFmtId="164" fontId="7" fillId="2" borderId="47" xfId="5" applyFont="1" applyFill="1" applyBorder="1" applyAlignment="1" applyProtection="1">
      <alignment horizontal="center" vertical="center" wrapText="1"/>
    </xf>
    <xf numFmtId="164" fontId="7" fillId="2" borderId="48" xfId="5" applyFont="1" applyFill="1" applyBorder="1" applyAlignment="1" applyProtection="1">
      <alignment horizontal="center" vertical="center" wrapText="1"/>
    </xf>
    <xf numFmtId="165" fontId="7" fillId="2" borderId="48" xfId="4" applyFont="1" applyFill="1" applyBorder="1" applyAlignment="1" applyProtection="1">
      <alignment vertical="center" wrapText="1"/>
    </xf>
    <xf numFmtId="165" fontId="7" fillId="2" borderId="48" xfId="4" applyFont="1" applyFill="1" applyBorder="1" applyAlignment="1" applyProtection="1">
      <alignment horizontal="center" vertical="center" wrapText="1"/>
    </xf>
    <xf numFmtId="165" fontId="17" fillId="13" borderId="30" xfId="4" applyFill="1" applyBorder="1" applyAlignment="1" applyProtection="1">
      <alignment horizontal="center" vertical="center"/>
    </xf>
    <xf numFmtId="4" fontId="17" fillId="13" borderId="30" xfId="5" applyNumberFormat="1" applyFont="1" applyFill="1" applyBorder="1" applyAlignment="1" applyProtection="1">
      <alignment horizontal="right" vertical="center"/>
    </xf>
    <xf numFmtId="4" fontId="17" fillId="13" borderId="51" xfId="5" applyNumberFormat="1" applyFont="1" applyFill="1" applyBorder="1" applyAlignment="1" applyProtection="1">
      <alignment horizontal="right" vertical="center"/>
    </xf>
    <xf numFmtId="0" fontId="7" fillId="13" borderId="42" xfId="0" applyFont="1" applyFill="1" applyBorder="1" applyAlignment="1">
      <alignment horizontal="center" vertical="center"/>
    </xf>
    <xf numFmtId="0" fontId="7" fillId="13" borderId="43" xfId="0" applyFont="1" applyFill="1" applyBorder="1" applyAlignment="1">
      <alignment horizontal="justify" vertical="center" wrapText="1"/>
    </xf>
    <xf numFmtId="0" fontId="0" fillId="13" borderId="43" xfId="0" applyFill="1" applyBorder="1" applyAlignment="1">
      <alignment horizontal="justify" vertical="center" wrapText="1"/>
    </xf>
    <xf numFmtId="0" fontId="0" fillId="13" borderId="44" xfId="0" applyFill="1" applyBorder="1" applyAlignment="1">
      <alignment horizontal="justify" vertical="center" wrapText="1"/>
    </xf>
    <xf numFmtId="164" fontId="0" fillId="0" borderId="47" xfId="5" applyFont="1" applyFill="1" applyBorder="1" applyAlignment="1" applyProtection="1">
      <alignment horizontal="center" vertical="center" wrapText="1"/>
    </xf>
    <xf numFmtId="0" fontId="4" fillId="17" borderId="48" xfId="0" applyFont="1" applyFill="1" applyBorder="1" applyAlignment="1">
      <alignment horizontal="justify" vertical="center" wrapText="1"/>
    </xf>
    <xf numFmtId="165" fontId="0" fillId="6" borderId="48" xfId="4" applyFont="1" applyFill="1" applyBorder="1" applyAlignment="1" applyProtection="1">
      <alignment horizontal="center" vertical="center"/>
    </xf>
    <xf numFmtId="4" fontId="7" fillId="6" borderId="48" xfId="5" applyNumberFormat="1" applyFont="1" applyFill="1" applyBorder="1" applyAlignment="1" applyProtection="1">
      <alignment horizontal="right" vertical="center"/>
    </xf>
    <xf numFmtId="0" fontId="7" fillId="0" borderId="48" xfId="0" applyFont="1" applyBorder="1" applyAlignment="1">
      <alignment horizontal="center" vertical="center"/>
    </xf>
    <xf numFmtId="0" fontId="7" fillId="0" borderId="49" xfId="0" applyFont="1" applyBorder="1" applyAlignment="1">
      <alignment horizontal="center" vertical="center"/>
    </xf>
    <xf numFmtId="165" fontId="17" fillId="13" borderId="43" xfId="4" applyFill="1" applyBorder="1" applyAlignment="1" applyProtection="1">
      <alignment horizontal="center" vertical="center"/>
    </xf>
    <xf numFmtId="4" fontId="17" fillId="13" borderId="43" xfId="5" applyNumberFormat="1" applyFont="1" applyFill="1" applyBorder="1" applyAlignment="1" applyProtection="1">
      <alignment horizontal="right" vertical="center"/>
    </xf>
    <xf numFmtId="4" fontId="17" fillId="13" borderId="44" xfId="5" applyNumberFormat="1" applyFont="1" applyFill="1" applyBorder="1" applyAlignment="1" applyProtection="1">
      <alignment horizontal="right" vertical="center"/>
    </xf>
    <xf numFmtId="0" fontId="0" fillId="0" borderId="48" xfId="0" applyBorder="1" applyAlignment="1">
      <alignment horizontal="left" vertical="center"/>
    </xf>
    <xf numFmtId="0" fontId="0" fillId="0" borderId="48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2" fontId="7" fillId="3" borderId="72" xfId="0" applyNumberFormat="1" applyFont="1" applyFill="1" applyBorder="1" applyAlignment="1">
      <alignment horizontal="left" vertical="center" wrapText="1"/>
    </xf>
    <xf numFmtId="165" fontId="10" fillId="3" borderId="72" xfId="4" applyFont="1" applyFill="1" applyBorder="1" applyAlignment="1" applyProtection="1">
      <alignment horizontal="center" vertical="center"/>
    </xf>
    <xf numFmtId="165" fontId="10" fillId="3" borderId="81" xfId="4" applyFont="1" applyFill="1" applyBorder="1" applyAlignment="1" applyProtection="1">
      <alignment vertical="center"/>
    </xf>
    <xf numFmtId="10" fontId="10" fillId="0" borderId="82" xfId="3" applyNumberFormat="1" applyFont="1" applyFill="1" applyBorder="1" applyAlignment="1" applyProtection="1">
      <alignment vertical="center"/>
    </xf>
    <xf numFmtId="0" fontId="7" fillId="3" borderId="71" xfId="0" applyFont="1" applyFill="1" applyBorder="1" applyAlignment="1">
      <alignment horizontal="center" vertical="center"/>
    </xf>
    <xf numFmtId="0" fontId="5" fillId="17" borderId="15" xfId="0" applyFont="1" applyFill="1" applyBorder="1" applyAlignment="1">
      <alignment wrapText="1"/>
    </xf>
    <xf numFmtId="0" fontId="4" fillId="0" borderId="45" xfId="0" applyFont="1" applyBorder="1" applyAlignment="1">
      <alignment horizontal="center"/>
    </xf>
    <xf numFmtId="0" fontId="3" fillId="0" borderId="68" xfId="0" applyFont="1" applyBorder="1" applyAlignment="1">
      <alignment horizontal="center" vertical="center"/>
    </xf>
    <xf numFmtId="0" fontId="5" fillId="0" borderId="29" xfId="0" applyFont="1" applyBorder="1" applyAlignment="1">
      <alignment wrapText="1"/>
    </xf>
    <xf numFmtId="168" fontId="4" fillId="0" borderId="17" xfId="4" applyNumberFormat="1" applyFont="1" applyFill="1" applyBorder="1" applyAlignment="1" applyProtection="1">
      <alignment horizontal="center"/>
    </xf>
    <xf numFmtId="0" fontId="4" fillId="17" borderId="29" xfId="0" applyFont="1" applyFill="1" applyBorder="1" applyAlignment="1">
      <alignment wrapText="1"/>
    </xf>
    <xf numFmtId="0" fontId="4" fillId="0" borderId="87" xfId="0" applyFont="1" applyBorder="1" applyAlignment="1">
      <alignment horizontal="center"/>
    </xf>
    <xf numFmtId="49" fontId="4" fillId="0" borderId="52" xfId="0" applyNumberFormat="1" applyFont="1" applyBorder="1" applyAlignment="1">
      <alignment horizontal="center"/>
    </xf>
    <xf numFmtId="0" fontId="4" fillId="0" borderId="52" xfId="0" applyFont="1" applyBorder="1" applyAlignment="1">
      <alignment horizontal="center"/>
    </xf>
    <xf numFmtId="0" fontId="5" fillId="0" borderId="52" xfId="0" applyFont="1" applyBorder="1" applyAlignment="1">
      <alignment horizontal="center"/>
    </xf>
    <xf numFmtId="0" fontId="5" fillId="17" borderId="29" xfId="0" applyFont="1" applyFill="1" applyBorder="1" applyAlignment="1">
      <alignment horizontal="justify" wrapText="1"/>
    </xf>
    <xf numFmtId="49" fontId="5" fillId="3" borderId="61" xfId="0" applyNumberFormat="1" applyFont="1" applyFill="1" applyBorder="1" applyAlignment="1">
      <alignment horizontal="left" vertical="center" wrapText="1"/>
    </xf>
    <xf numFmtId="49" fontId="5" fillId="3" borderId="62" xfId="0" applyNumberFormat="1" applyFont="1" applyFill="1" applyBorder="1" applyAlignment="1">
      <alignment horizontal="left" vertical="center" wrapText="1"/>
    </xf>
    <xf numFmtId="49" fontId="5" fillId="3" borderId="63" xfId="0" applyNumberFormat="1" applyFont="1" applyFill="1" applyBorder="1" applyAlignment="1">
      <alignment horizontal="left" vertical="center" wrapText="1"/>
    </xf>
    <xf numFmtId="165" fontId="5" fillId="3" borderId="61" xfId="5" applyNumberFormat="1" applyFont="1" applyFill="1" applyBorder="1" applyAlignment="1" applyProtection="1">
      <alignment horizontal="right" vertical="center"/>
    </xf>
    <xf numFmtId="165" fontId="5" fillId="3" borderId="62" xfId="5" applyNumberFormat="1" applyFont="1" applyFill="1" applyBorder="1" applyAlignment="1" applyProtection="1">
      <alignment horizontal="right" vertical="center"/>
    </xf>
    <xf numFmtId="165" fontId="5" fillId="3" borderId="40" xfId="5" applyNumberFormat="1" applyFont="1" applyFill="1" applyBorder="1" applyAlignment="1" applyProtection="1">
      <alignment horizontal="right" vertical="center"/>
    </xf>
    <xf numFmtId="49" fontId="5" fillId="0" borderId="55" xfId="0" applyNumberFormat="1" applyFont="1" applyBorder="1" applyAlignment="1">
      <alignment horizontal="left" vertical="center" wrapText="1"/>
    </xf>
    <xf numFmtId="0" fontId="5" fillId="0" borderId="55" xfId="0" applyFont="1" applyBorder="1" applyAlignment="1">
      <alignment horizontal="left" vertical="center" wrapText="1"/>
    </xf>
    <xf numFmtId="0" fontId="5" fillId="0" borderId="56" xfId="0" applyFont="1" applyBorder="1" applyAlignment="1">
      <alignment horizontal="left" vertical="center" wrapText="1"/>
    </xf>
    <xf numFmtId="49" fontId="5" fillId="0" borderId="7" xfId="0" applyNumberFormat="1" applyFont="1" applyBorder="1" applyAlignment="1">
      <alignment horizontal="left" vertical="top" wrapText="1"/>
    </xf>
    <xf numFmtId="0" fontId="5" fillId="0" borderId="7" xfId="0" applyFont="1" applyBorder="1" applyAlignment="1">
      <alignment horizontal="right" vertical="center"/>
    </xf>
    <xf numFmtId="165" fontId="5" fillId="6" borderId="32" xfId="4" applyFont="1" applyFill="1" applyBorder="1" applyAlignment="1" applyProtection="1">
      <alignment horizontal="center" vertical="center"/>
    </xf>
    <xf numFmtId="165" fontId="5" fillId="6" borderId="33" xfId="4" applyFont="1" applyFill="1" applyBorder="1" applyAlignment="1" applyProtection="1">
      <alignment horizontal="center" vertical="center"/>
    </xf>
    <xf numFmtId="165" fontId="5" fillId="6" borderId="34" xfId="4" applyFont="1" applyFill="1" applyBorder="1" applyAlignment="1" applyProtection="1">
      <alignment horizontal="center" vertical="center"/>
    </xf>
    <xf numFmtId="49" fontId="5" fillId="18" borderId="61" xfId="0" applyNumberFormat="1" applyFont="1" applyFill="1" applyBorder="1" applyAlignment="1">
      <alignment horizontal="left" vertical="center" wrapText="1"/>
    </xf>
    <xf numFmtId="49" fontId="5" fillId="18" borderId="62" xfId="0" applyNumberFormat="1" applyFont="1" applyFill="1" applyBorder="1" applyAlignment="1">
      <alignment horizontal="left" vertical="center" wrapText="1"/>
    </xf>
    <xf numFmtId="49" fontId="5" fillId="18" borderId="63" xfId="0" applyNumberFormat="1" applyFont="1" applyFill="1" applyBorder="1" applyAlignment="1">
      <alignment horizontal="left" vertical="center" wrapText="1"/>
    </xf>
    <xf numFmtId="165" fontId="5" fillId="3" borderId="85" xfId="5" applyNumberFormat="1" applyFont="1" applyFill="1" applyBorder="1" applyAlignment="1" applyProtection="1">
      <alignment horizontal="right" vertical="center"/>
    </xf>
    <xf numFmtId="165" fontId="5" fillId="3" borderId="86" xfId="5" applyNumberFormat="1" applyFont="1" applyFill="1" applyBorder="1" applyAlignment="1" applyProtection="1">
      <alignment horizontal="right" vertical="center"/>
    </xf>
    <xf numFmtId="0" fontId="5" fillId="3" borderId="37" xfId="0" applyFont="1" applyFill="1" applyBorder="1" applyAlignment="1">
      <alignment horizontal="center" vertical="center"/>
    </xf>
    <xf numFmtId="0" fontId="5" fillId="3" borderId="38" xfId="0" applyFont="1" applyFill="1" applyBorder="1" applyAlignment="1">
      <alignment horizontal="center" vertical="center"/>
    </xf>
    <xf numFmtId="0" fontId="5" fillId="3" borderId="39" xfId="0" applyFont="1" applyFill="1" applyBorder="1" applyAlignment="1">
      <alignment horizontal="center" vertical="center"/>
    </xf>
    <xf numFmtId="0" fontId="5" fillId="0" borderId="37" xfId="0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/>
    </xf>
    <xf numFmtId="0" fontId="5" fillId="0" borderId="39" xfId="0" applyFont="1" applyBorder="1" applyAlignment="1">
      <alignment horizontal="center" vertical="center"/>
    </xf>
    <xf numFmtId="0" fontId="7" fillId="9" borderId="77" xfId="0" applyFont="1" applyFill="1" applyBorder="1" applyAlignment="1">
      <alignment horizontal="center" vertical="center"/>
    </xf>
    <xf numFmtId="0" fontId="7" fillId="9" borderId="78" xfId="0" applyFont="1" applyFill="1" applyBorder="1" applyAlignment="1">
      <alignment horizontal="center" vertical="center"/>
    </xf>
    <xf numFmtId="0" fontId="7" fillId="8" borderId="85" xfId="0" applyFont="1" applyFill="1" applyBorder="1" applyAlignment="1">
      <alignment horizontal="center" vertical="center" wrapText="1"/>
    </xf>
    <xf numFmtId="49" fontId="7" fillId="0" borderId="0" xfId="0" applyNumberFormat="1" applyFont="1" applyBorder="1" applyAlignment="1">
      <alignment horizontal="left" vertical="center" wrapText="1"/>
    </xf>
    <xf numFmtId="0" fontId="0" fillId="3" borderId="75" xfId="0" applyFill="1" applyBorder="1" applyAlignment="1">
      <alignment horizontal="center" vertical="center"/>
    </xf>
    <xf numFmtId="0" fontId="0" fillId="3" borderId="76" xfId="0" applyFill="1" applyBorder="1" applyAlignment="1">
      <alignment horizontal="center" vertical="center"/>
    </xf>
    <xf numFmtId="165" fontId="7" fillId="4" borderId="43" xfId="4" applyFont="1" applyFill="1" applyBorder="1" applyAlignment="1" applyProtection="1">
      <alignment horizontal="left" vertical="center"/>
    </xf>
    <xf numFmtId="165" fontId="7" fillId="4" borderId="44" xfId="4" applyFont="1" applyFill="1" applyBorder="1" applyAlignment="1" applyProtection="1">
      <alignment horizontal="left" vertical="center"/>
    </xf>
    <xf numFmtId="165" fontId="7" fillId="4" borderId="48" xfId="4" applyFont="1" applyFill="1" applyBorder="1" applyAlignment="1" applyProtection="1">
      <alignment horizontal="left" vertical="center"/>
    </xf>
    <xf numFmtId="165" fontId="7" fillId="4" borderId="49" xfId="4" applyFont="1" applyFill="1" applyBorder="1" applyAlignment="1" applyProtection="1">
      <alignment horizontal="left" vertical="center"/>
    </xf>
    <xf numFmtId="165" fontId="7" fillId="12" borderId="42" xfId="4" applyFont="1" applyFill="1" applyBorder="1" applyAlignment="1" applyProtection="1">
      <alignment horizontal="center" vertical="center"/>
    </xf>
    <xf numFmtId="165" fontId="7" fillId="12" borderId="43" xfId="4" applyFont="1" applyFill="1" applyBorder="1" applyAlignment="1" applyProtection="1">
      <alignment horizontal="center" vertical="center"/>
    </xf>
    <xf numFmtId="165" fontId="7" fillId="12" borderId="44" xfId="4" applyFont="1" applyFill="1" applyBorder="1" applyAlignment="1" applyProtection="1">
      <alignment horizontal="center" vertical="center"/>
    </xf>
    <xf numFmtId="0" fontId="7" fillId="2" borderId="48" xfId="0" applyFont="1" applyFill="1" applyBorder="1" applyAlignment="1">
      <alignment horizontal="center" wrapText="1"/>
    </xf>
    <xf numFmtId="0" fontId="7" fillId="2" borderId="49" xfId="0" applyFont="1" applyFill="1" applyBorder="1" applyAlignment="1">
      <alignment horizontal="center" wrapText="1"/>
    </xf>
    <xf numFmtId="165" fontId="8" fillId="4" borderId="91" xfId="4" applyFont="1" applyFill="1" applyBorder="1" applyAlignment="1" applyProtection="1">
      <alignment horizontal="left" vertical="center"/>
    </xf>
    <xf numFmtId="165" fontId="8" fillId="4" borderId="92" xfId="4" applyFont="1" applyFill="1" applyBorder="1" applyAlignment="1" applyProtection="1">
      <alignment horizontal="left" vertical="center"/>
    </xf>
    <xf numFmtId="165" fontId="8" fillId="4" borderId="93" xfId="4" applyFont="1" applyFill="1" applyBorder="1" applyAlignment="1" applyProtection="1">
      <alignment horizontal="left" vertical="center"/>
    </xf>
    <xf numFmtId="165" fontId="8" fillId="4" borderId="88" xfId="4" applyFont="1" applyFill="1" applyBorder="1" applyAlignment="1" applyProtection="1">
      <alignment horizontal="left" vertical="center"/>
    </xf>
    <xf numFmtId="165" fontId="8" fillId="4" borderId="89" xfId="4" applyFont="1" applyFill="1" applyBorder="1" applyAlignment="1" applyProtection="1">
      <alignment horizontal="left" vertical="center"/>
    </xf>
    <xf numFmtId="165" fontId="8" fillId="4" borderId="90" xfId="4" applyFont="1" applyFill="1" applyBorder="1" applyAlignment="1" applyProtection="1">
      <alignment horizontal="left" vertical="center"/>
    </xf>
  </cellXfs>
  <cellStyles count="10">
    <cellStyle name="0,0_x000a__x000a_NA_x000a__x000a_" xfId="1"/>
    <cellStyle name="Normal" xfId="0" builtinId="0"/>
    <cellStyle name="Normal 2" xfId="7"/>
    <cellStyle name="Normal 3" xfId="9"/>
    <cellStyle name="Normal_Hall DRF REC- 28.08.18" xfId="2"/>
    <cellStyle name="Porcentagem" xfId="3" builtinId="5"/>
    <cellStyle name="Separador de milhares 3" xfId="5"/>
    <cellStyle name="Título 5" xfId="6"/>
    <cellStyle name="Vírgula" xfId="4" builtinId="3"/>
    <cellStyle name="Vírgula 2" xfId="8"/>
  </cellStyles>
  <dxfs count="2">
    <dxf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CCCCC"/>
      <rgbColor rgb="00FFFFE5"/>
      <rgbColor rgb="00B2B2B2"/>
      <rgbColor rgb="00993366"/>
      <rgbColor rgb="00FFFFB3"/>
      <rgbColor rgb="00CCFFFF"/>
      <rgbColor rgb="00660066"/>
      <rgbColor rgb="00FF66FF"/>
      <rgbColor rgb="000066CC"/>
      <rgbColor rgb="00DDDDDD"/>
      <rgbColor rgb="00000080"/>
      <rgbColor rgb="00FF00FF"/>
      <rgbColor rgb="00FFFF66"/>
      <rgbColor rgb="0000FFFF"/>
      <rgbColor rgb="00800080"/>
      <rgbColor rgb="00800000"/>
      <rgbColor rgb="00008080"/>
      <rgbColor rgb="000000FF"/>
      <rgbColor rgb="0000CCFF"/>
      <rgbColor rgb="00F2F2FF"/>
      <rgbColor rgb="00CCFFCC"/>
      <rgbColor rgb="00FFFF99"/>
      <rgbColor rgb="00CCCC99"/>
      <rgbColor rgb="00FF99FF"/>
      <rgbColor rgb="00EEEEEE"/>
      <rgbColor rgb="00FFCC99"/>
      <rgbColor rgb="003366FF"/>
      <rgbColor rgb="0066FFFF"/>
      <rgbColor rgb="0099FF66"/>
      <rgbColor rgb="00FFCC00"/>
      <rgbColor rgb="00EFEFEF"/>
      <rgbColor rgb="00FF3333"/>
      <rgbColor rgb="00666699"/>
      <rgbColor rgb="00999966"/>
      <rgbColor rgb="00003366"/>
      <rgbColor rgb="00339966"/>
      <rgbColor rgb="00003300"/>
      <rgbColor rgb="00333300"/>
      <rgbColor rgb="00993300"/>
      <rgbColor rgb="00993366"/>
      <rgbColor rgb="003333FF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19050</xdr:rowOff>
        </xdr:from>
        <xdr:to>
          <xdr:col>7</xdr:col>
          <xdr:colOff>866775</xdr:colOff>
          <xdr:row>5</xdr:row>
          <xdr:rowOff>123825</xdr:rowOff>
        </xdr:to>
        <xdr:sp macro="" textlink="">
          <xdr:nvSpPr>
            <xdr:cNvPr id="1025" name="Picture 236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xmlns="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19050</xdr:rowOff>
        </xdr:from>
        <xdr:to>
          <xdr:col>3</xdr:col>
          <xdr:colOff>1695450</xdr:colOff>
          <xdr:row>5</xdr:row>
          <xdr:rowOff>390525</xdr:rowOff>
        </xdr:to>
        <xdr:sp macro="" textlink="">
          <xdr:nvSpPr>
            <xdr:cNvPr id="2049" name="Picture 236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xmlns="" id="{00000000-0008-0000-01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476250</xdr:colOff>
          <xdr:row>0</xdr:row>
          <xdr:rowOff>9525</xdr:rowOff>
        </xdr:from>
        <xdr:to>
          <xdr:col>8</xdr:col>
          <xdr:colOff>476250</xdr:colOff>
          <xdr:row>4</xdr:row>
          <xdr:rowOff>447675</xdr:rowOff>
        </xdr:to>
        <xdr:sp macro="" textlink="">
          <xdr:nvSpPr>
            <xdr:cNvPr id="3073" name="Picture 236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xmlns="" id="{00000000-0008-0000-02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19050</xdr:rowOff>
        </xdr:from>
        <xdr:to>
          <xdr:col>8</xdr:col>
          <xdr:colOff>666750</xdr:colOff>
          <xdr:row>5</xdr:row>
          <xdr:rowOff>514350</xdr:rowOff>
        </xdr:to>
        <xdr:sp macro="" textlink="">
          <xdr:nvSpPr>
            <xdr:cNvPr id="5121" name="Picture 236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xmlns="" id="{00000000-0008-0000-04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19050</xdr:rowOff>
        </xdr:from>
        <xdr:to>
          <xdr:col>6</xdr:col>
          <xdr:colOff>1524000</xdr:colOff>
          <xdr:row>5</xdr:row>
          <xdr:rowOff>342900</xdr:rowOff>
        </xdr:to>
        <xdr:sp macro="" textlink="">
          <xdr:nvSpPr>
            <xdr:cNvPr id="4097" name="Picture 236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xmlns="" id="{00000000-0008-0000-03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T59"/>
  <sheetViews>
    <sheetView showGridLines="0" tabSelected="1" view="pageBreakPreview" zoomScale="85" zoomScaleNormal="110" zoomScaleSheetLayoutView="85" workbookViewId="0">
      <selection activeCell="C14" sqref="C14"/>
    </sheetView>
  </sheetViews>
  <sheetFormatPr defaultColWidth="8.5703125" defaultRowHeight="12.75" x14ac:dyDescent="0.2"/>
  <cols>
    <col min="1" max="1" width="9.85546875" style="1" customWidth="1"/>
    <col min="2" max="2" width="11.28515625" style="2" bestFit="1" customWidth="1"/>
    <col min="3" max="3" width="8" style="3" customWidth="1"/>
    <col min="4" max="4" width="50.7109375" style="4" customWidth="1"/>
    <col min="5" max="5" width="5.85546875" style="5" customWidth="1"/>
    <col min="6" max="6" width="8.140625" style="6" customWidth="1"/>
    <col min="7" max="7" width="8.140625" style="7" bestFit="1" customWidth="1"/>
    <col min="8" max="8" width="13.42578125" style="8" customWidth="1"/>
    <col min="9" max="9" width="10.85546875" style="9" hidden="1" customWidth="1"/>
    <col min="10" max="10" width="12.140625" style="9" hidden="1" customWidth="1"/>
    <col min="11" max="11" width="22.140625" style="9" hidden="1" customWidth="1"/>
    <col min="12" max="12" width="8.5703125" style="9" customWidth="1"/>
    <col min="13" max="13" width="9.28515625" style="9" customWidth="1"/>
    <col min="14" max="14" width="30.28515625" style="9" customWidth="1"/>
    <col min="15" max="254" width="8.5703125" style="9" customWidth="1"/>
  </cols>
  <sheetData>
    <row r="1" spans="1:254" x14ac:dyDescent="0.2">
      <c r="A1" s="86"/>
      <c r="B1" s="87"/>
      <c r="C1" s="88"/>
      <c r="D1" s="89"/>
      <c r="E1" s="90"/>
      <c r="F1" s="91"/>
      <c r="G1" s="92"/>
      <c r="H1" s="93"/>
    </row>
    <row r="2" spans="1:254" x14ac:dyDescent="0.2">
      <c r="A2" s="94"/>
      <c r="B2" s="10"/>
      <c r="C2" s="11"/>
      <c r="D2" s="12"/>
      <c r="E2" s="13"/>
      <c r="F2" s="14"/>
      <c r="G2" s="15"/>
      <c r="H2" s="95"/>
    </row>
    <row r="3" spans="1:254" x14ac:dyDescent="0.2">
      <c r="A3" s="94"/>
      <c r="B3" s="10"/>
      <c r="C3" s="11"/>
      <c r="D3" s="12"/>
      <c r="E3" s="13"/>
      <c r="F3" s="14"/>
      <c r="G3" s="15"/>
      <c r="H3" s="95"/>
    </row>
    <row r="4" spans="1:254" x14ac:dyDescent="0.2">
      <c r="A4" s="94"/>
      <c r="B4" s="10"/>
      <c r="C4" s="11"/>
      <c r="D4" s="96"/>
      <c r="E4" s="13"/>
      <c r="F4" s="14"/>
      <c r="G4" s="15"/>
      <c r="H4" s="95"/>
    </row>
    <row r="5" spans="1:254" x14ac:dyDescent="0.2">
      <c r="A5" s="94"/>
      <c r="B5" s="10"/>
      <c r="C5" s="11"/>
      <c r="D5" s="12"/>
      <c r="E5" s="13"/>
      <c r="F5" s="14"/>
      <c r="G5" s="15"/>
      <c r="H5" s="95"/>
    </row>
    <row r="6" spans="1:254" ht="13.5" thickBot="1" x14ac:dyDescent="0.25">
      <c r="A6" s="94"/>
      <c r="B6" s="10"/>
      <c r="C6" s="11"/>
      <c r="D6" s="12"/>
      <c r="E6" s="13"/>
      <c r="F6" s="14"/>
      <c r="G6" s="15"/>
      <c r="H6" s="95"/>
    </row>
    <row r="7" spans="1:254" ht="22.5" customHeight="1" x14ac:dyDescent="0.2">
      <c r="A7" s="204" t="s">
        <v>269</v>
      </c>
      <c r="B7" s="373" t="s">
        <v>171</v>
      </c>
      <c r="C7" s="373"/>
      <c r="D7" s="373"/>
      <c r="E7" s="374" t="s">
        <v>173</v>
      </c>
      <c r="F7" s="374"/>
      <c r="G7" s="374"/>
      <c r="H7" s="375"/>
    </row>
    <row r="8" spans="1:254" x14ac:dyDescent="0.2">
      <c r="A8" s="205" t="s">
        <v>0</v>
      </c>
      <c r="B8" s="376" t="s">
        <v>172</v>
      </c>
      <c r="C8" s="376"/>
      <c r="D8" s="376"/>
      <c r="E8" s="377" t="s">
        <v>1</v>
      </c>
      <c r="F8" s="377"/>
      <c r="G8" s="377"/>
      <c r="H8" s="206" t="s">
        <v>233</v>
      </c>
    </row>
    <row r="9" spans="1:254" s="16" customFormat="1" ht="15.75" thickBot="1" x14ac:dyDescent="0.25">
      <c r="A9" s="378" t="s">
        <v>2</v>
      </c>
      <c r="B9" s="379"/>
      <c r="C9" s="379"/>
      <c r="D9" s="379"/>
      <c r="E9" s="379"/>
      <c r="F9" s="379"/>
      <c r="G9" s="379"/>
      <c r="H9" s="380"/>
      <c r="I9" s="9"/>
      <c r="J9" s="9"/>
      <c r="K9" s="9"/>
    </row>
    <row r="10" spans="1:254" s="18" customFormat="1" ht="23.25" thickBot="1" x14ac:dyDescent="0.25">
      <c r="A10" s="143" t="s">
        <v>3</v>
      </c>
      <c r="B10" s="144" t="s">
        <v>4</v>
      </c>
      <c r="C10" s="144" t="s">
        <v>5</v>
      </c>
      <c r="D10" s="145" t="s">
        <v>6</v>
      </c>
      <c r="E10" s="146" t="s">
        <v>7</v>
      </c>
      <c r="F10" s="147" t="s">
        <v>8</v>
      </c>
      <c r="G10" s="148" t="s">
        <v>9</v>
      </c>
      <c r="H10" s="149" t="s">
        <v>10</v>
      </c>
      <c r="I10" s="17"/>
      <c r="J10" s="17"/>
      <c r="K10" s="17"/>
    </row>
    <row r="11" spans="1:254" s="19" customFormat="1" ht="13.5" thickBot="1" x14ac:dyDescent="0.25">
      <c r="A11" s="249" t="s">
        <v>11</v>
      </c>
      <c r="B11" s="367" t="s">
        <v>12</v>
      </c>
      <c r="C11" s="368"/>
      <c r="D11" s="369"/>
      <c r="E11" s="370">
        <f>SUM(H12:K14)</f>
        <v>0</v>
      </c>
      <c r="F11" s="371"/>
      <c r="G11" s="371"/>
      <c r="H11" s="372"/>
      <c r="K11" s="20">
        <f>(E11*G53/100)+E11</f>
        <v>0</v>
      </c>
    </row>
    <row r="12" spans="1:254" x14ac:dyDescent="0.2">
      <c r="A12" s="207" t="s">
        <v>13</v>
      </c>
      <c r="B12" s="150" t="s">
        <v>14</v>
      </c>
      <c r="C12" s="150" t="s">
        <v>174</v>
      </c>
      <c r="D12" s="151" t="s">
        <v>15</v>
      </c>
      <c r="E12" s="152" t="s">
        <v>16</v>
      </c>
      <c r="F12" s="153">
        <v>2</v>
      </c>
      <c r="G12" s="259"/>
      <c r="H12" s="208">
        <f>F12*G12</f>
        <v>0</v>
      </c>
      <c r="I12" s="21">
        <f>MEMÓRIA!D12</f>
        <v>0</v>
      </c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</row>
    <row r="13" spans="1:254" x14ac:dyDescent="0.2">
      <c r="A13" s="211" t="s">
        <v>17</v>
      </c>
      <c r="B13" s="138" t="s">
        <v>18</v>
      </c>
      <c r="C13" s="138" t="s">
        <v>19</v>
      </c>
      <c r="D13" s="271" t="s">
        <v>20</v>
      </c>
      <c r="E13" s="155" t="s">
        <v>21</v>
      </c>
      <c r="F13" s="156">
        <v>1</v>
      </c>
      <c r="G13" s="261"/>
      <c r="H13" s="210">
        <f>F13*G13</f>
        <v>0</v>
      </c>
      <c r="I13" s="21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</row>
    <row r="14" spans="1:254" ht="23.25" thickBot="1" x14ac:dyDescent="0.25">
      <c r="A14" s="211" t="s">
        <v>98</v>
      </c>
      <c r="B14" s="138" t="s">
        <v>14</v>
      </c>
      <c r="C14" s="138" t="s">
        <v>208</v>
      </c>
      <c r="D14" s="271" t="s">
        <v>209</v>
      </c>
      <c r="E14" s="155" t="s">
        <v>141</v>
      </c>
      <c r="F14" s="294">
        <v>20.8</v>
      </c>
      <c r="G14" s="261"/>
      <c r="H14" s="210">
        <f>F14*G14</f>
        <v>0</v>
      </c>
      <c r="I14" s="21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</row>
    <row r="15" spans="1:254" ht="13.5" thickBot="1" x14ac:dyDescent="0.25">
      <c r="A15" s="249" t="s">
        <v>22</v>
      </c>
      <c r="B15" s="367" t="s">
        <v>23</v>
      </c>
      <c r="C15" s="368"/>
      <c r="D15" s="369"/>
      <c r="E15" s="370">
        <f>SUM(H16:K25)</f>
        <v>0</v>
      </c>
      <c r="F15" s="371"/>
      <c r="G15" s="371"/>
      <c r="H15" s="372"/>
      <c r="I15" s="21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</row>
    <row r="16" spans="1:254" ht="35.25" customHeight="1" x14ac:dyDescent="0.2">
      <c r="A16" s="207" t="s">
        <v>24</v>
      </c>
      <c r="B16" s="150" t="s">
        <v>14</v>
      </c>
      <c r="C16" s="157">
        <v>97647</v>
      </c>
      <c r="D16" s="266" t="s">
        <v>25</v>
      </c>
      <c r="E16" s="152" t="s">
        <v>16</v>
      </c>
      <c r="F16" s="153">
        <v>135.6</v>
      </c>
      <c r="G16" s="262"/>
      <c r="H16" s="208">
        <f t="shared" ref="H16:H17" si="0">F16*G16</f>
        <v>0</v>
      </c>
      <c r="I16" s="21">
        <f>ROUND(MEMÓRIA!D18,2)</f>
        <v>0</v>
      </c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</row>
    <row r="17" spans="1:254" x14ac:dyDescent="0.2">
      <c r="A17" s="209" t="s">
        <v>148</v>
      </c>
      <c r="B17" s="132" t="s">
        <v>18</v>
      </c>
      <c r="C17" s="132" t="s">
        <v>27</v>
      </c>
      <c r="D17" s="136" t="s">
        <v>28</v>
      </c>
      <c r="E17" s="133" t="s">
        <v>16</v>
      </c>
      <c r="F17" s="267">
        <v>25.1</v>
      </c>
      <c r="G17" s="263"/>
      <c r="H17" s="210">
        <f t="shared" si="0"/>
        <v>0</v>
      </c>
      <c r="I17" s="21"/>
      <c r="L17"/>
      <c r="M17"/>
      <c r="N17" s="142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</row>
    <row r="18" spans="1:254" ht="27.75" customHeight="1" x14ac:dyDescent="0.2">
      <c r="A18" s="207" t="s">
        <v>26</v>
      </c>
      <c r="B18" s="132" t="s">
        <v>18</v>
      </c>
      <c r="C18" s="132" t="s">
        <v>30</v>
      </c>
      <c r="D18" s="141" t="s">
        <v>31</v>
      </c>
      <c r="E18" s="133" t="s">
        <v>32</v>
      </c>
      <c r="F18" s="278">
        <v>21.02</v>
      </c>
      <c r="G18" s="263"/>
      <c r="H18" s="210">
        <f t="shared" ref="H18" si="1">F18*G18</f>
        <v>0</v>
      </c>
      <c r="I18" s="21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</row>
    <row r="19" spans="1:254" ht="27.75" customHeight="1" x14ac:dyDescent="0.2">
      <c r="A19" s="209" t="s">
        <v>29</v>
      </c>
      <c r="B19" s="132" t="s">
        <v>14</v>
      </c>
      <c r="C19" s="132" t="s">
        <v>175</v>
      </c>
      <c r="D19" s="141" t="s">
        <v>155</v>
      </c>
      <c r="E19" s="133" t="s">
        <v>16</v>
      </c>
      <c r="F19" s="267">
        <v>16.5</v>
      </c>
      <c r="G19" s="263"/>
      <c r="H19" s="210">
        <f t="shared" ref="H19" si="2">F19*G19</f>
        <v>0</v>
      </c>
      <c r="I19" s="21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</row>
    <row r="20" spans="1:254" ht="27.75" customHeight="1" x14ac:dyDescent="0.2">
      <c r="A20" s="207" t="s">
        <v>151</v>
      </c>
      <c r="B20" s="132" t="s">
        <v>14</v>
      </c>
      <c r="C20" s="132" t="s">
        <v>176</v>
      </c>
      <c r="D20" s="141" t="s">
        <v>177</v>
      </c>
      <c r="E20" s="133" t="s">
        <v>16</v>
      </c>
      <c r="F20" s="267">
        <v>143.46</v>
      </c>
      <c r="G20" s="263"/>
      <c r="H20" s="210">
        <f t="shared" ref="H20" si="3">F20*G20</f>
        <v>0</v>
      </c>
      <c r="I20" s="21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</row>
    <row r="21" spans="1:254" ht="27.75" customHeight="1" x14ac:dyDescent="0.2">
      <c r="A21" s="209" t="s">
        <v>154</v>
      </c>
      <c r="B21" s="132" t="s">
        <v>14</v>
      </c>
      <c r="C21" s="132" t="s">
        <v>178</v>
      </c>
      <c r="D21" s="141" t="s">
        <v>179</v>
      </c>
      <c r="E21" s="133" t="s">
        <v>21</v>
      </c>
      <c r="F21" s="278">
        <v>39</v>
      </c>
      <c r="G21" s="263"/>
      <c r="H21" s="210">
        <f t="shared" ref="H21:H22" si="4">F21*G21</f>
        <v>0</v>
      </c>
      <c r="I21" s="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</row>
    <row r="22" spans="1:254" x14ac:dyDescent="0.2">
      <c r="A22" s="207" t="s">
        <v>156</v>
      </c>
      <c r="B22" s="132" t="s">
        <v>18</v>
      </c>
      <c r="C22" s="132" t="s">
        <v>125</v>
      </c>
      <c r="D22" s="141" t="s">
        <v>191</v>
      </c>
      <c r="E22" s="133" t="s">
        <v>16</v>
      </c>
      <c r="F22" s="267">
        <v>279.06</v>
      </c>
      <c r="G22" s="263"/>
      <c r="H22" s="210">
        <f t="shared" si="4"/>
        <v>0</v>
      </c>
      <c r="I22" s="21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</row>
    <row r="23" spans="1:254" ht="27.75" customHeight="1" x14ac:dyDescent="0.2">
      <c r="A23" s="209" t="s">
        <v>157</v>
      </c>
      <c r="B23" s="132" t="s">
        <v>14</v>
      </c>
      <c r="C23" s="253" t="s">
        <v>187</v>
      </c>
      <c r="D23" s="141" t="s">
        <v>188</v>
      </c>
      <c r="E23" s="133" t="s">
        <v>141</v>
      </c>
      <c r="F23" s="267">
        <v>10</v>
      </c>
      <c r="G23" s="263"/>
      <c r="H23" s="210">
        <f t="shared" ref="H23" si="5">F23*G23</f>
        <v>0</v>
      </c>
      <c r="I23" s="21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</row>
    <row r="24" spans="1:254" ht="27.75" customHeight="1" x14ac:dyDescent="0.2">
      <c r="A24" s="209" t="s">
        <v>158</v>
      </c>
      <c r="B24" s="132" t="s">
        <v>14</v>
      </c>
      <c r="C24" s="253" t="s">
        <v>205</v>
      </c>
      <c r="D24" s="141" t="s">
        <v>206</v>
      </c>
      <c r="E24" s="133" t="s">
        <v>141</v>
      </c>
      <c r="F24" s="267">
        <v>10</v>
      </c>
      <c r="G24" s="263"/>
      <c r="H24" s="210">
        <f t="shared" ref="H24" si="6">F24*G24</f>
        <v>0</v>
      </c>
      <c r="I24" s="21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</row>
    <row r="25" spans="1:254" ht="27.75" customHeight="1" thickBot="1" x14ac:dyDescent="0.25">
      <c r="A25" s="276" t="s">
        <v>260</v>
      </c>
      <c r="B25" s="253" t="s">
        <v>14</v>
      </c>
      <c r="C25" s="253" t="s">
        <v>261</v>
      </c>
      <c r="D25" s="361" t="s">
        <v>262</v>
      </c>
      <c r="E25" s="277" t="s">
        <v>21</v>
      </c>
      <c r="F25" s="278">
        <v>5</v>
      </c>
      <c r="G25" s="263"/>
      <c r="H25" s="279">
        <f t="shared" ref="H25" si="7">F25*G25</f>
        <v>0</v>
      </c>
      <c r="I25" s="21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</row>
    <row r="26" spans="1:254" ht="13.5" thickBot="1" x14ac:dyDescent="0.25">
      <c r="A26" s="249" t="s">
        <v>33</v>
      </c>
      <c r="B26" s="367" t="s">
        <v>34</v>
      </c>
      <c r="C26" s="368"/>
      <c r="D26" s="369"/>
      <c r="E26" s="370">
        <f>SUM(H27:K35)</f>
        <v>0</v>
      </c>
      <c r="F26" s="371"/>
      <c r="G26" s="371"/>
      <c r="H26" s="372"/>
      <c r="I26" s="21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</row>
    <row r="27" spans="1:254" ht="22.5" x14ac:dyDescent="0.2">
      <c r="A27" s="276" t="s">
        <v>35</v>
      </c>
      <c r="B27" s="253" t="s">
        <v>18</v>
      </c>
      <c r="C27" s="253" t="s">
        <v>132</v>
      </c>
      <c r="D27" s="361" t="s">
        <v>235</v>
      </c>
      <c r="E27" s="277" t="s">
        <v>32</v>
      </c>
      <c r="F27" s="278">
        <v>0.39</v>
      </c>
      <c r="G27" s="260"/>
      <c r="H27" s="279">
        <f t="shared" ref="H27" si="8">F27*G27</f>
        <v>0</v>
      </c>
      <c r="I27" s="21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</row>
    <row r="28" spans="1:254" ht="45" x14ac:dyDescent="0.2">
      <c r="A28" s="276" t="s">
        <v>37</v>
      </c>
      <c r="B28" s="253" t="s">
        <v>14</v>
      </c>
      <c r="C28" s="255" t="s">
        <v>229</v>
      </c>
      <c r="D28" s="141" t="s">
        <v>230</v>
      </c>
      <c r="E28" s="277" t="s">
        <v>16</v>
      </c>
      <c r="F28" s="267">
        <v>16.5</v>
      </c>
      <c r="G28" s="260"/>
      <c r="H28" s="279">
        <f t="shared" ref="H28:H29" si="9">F28*G28</f>
        <v>0</v>
      </c>
      <c r="I28" s="21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</row>
    <row r="29" spans="1:254" ht="45" x14ac:dyDescent="0.2">
      <c r="A29" s="276" t="s">
        <v>40</v>
      </c>
      <c r="B29" s="253" t="s">
        <v>14</v>
      </c>
      <c r="C29" s="255" t="s">
        <v>232</v>
      </c>
      <c r="D29" s="141" t="s">
        <v>231</v>
      </c>
      <c r="E29" s="277" t="s">
        <v>16</v>
      </c>
      <c r="F29" s="267">
        <v>16.5</v>
      </c>
      <c r="G29" s="260"/>
      <c r="H29" s="279">
        <f t="shared" si="9"/>
        <v>0</v>
      </c>
      <c r="I29" s="21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</row>
    <row r="30" spans="1:254" ht="34.5" customHeight="1" x14ac:dyDescent="0.2">
      <c r="A30" s="276" t="s">
        <v>42</v>
      </c>
      <c r="B30" s="253" t="s">
        <v>18</v>
      </c>
      <c r="C30" s="255" t="s">
        <v>200</v>
      </c>
      <c r="D30" s="252" t="s">
        <v>36</v>
      </c>
      <c r="E30" s="277" t="s">
        <v>16</v>
      </c>
      <c r="F30" s="278">
        <v>29.3</v>
      </c>
      <c r="G30" s="260"/>
      <c r="H30" s="279">
        <f t="shared" ref="H30:H35" si="10">F30*G30</f>
        <v>0</v>
      </c>
      <c r="I30" s="21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</row>
    <row r="31" spans="1:254" ht="34.5" customHeight="1" x14ac:dyDescent="0.2">
      <c r="A31" s="276" t="s">
        <v>43</v>
      </c>
      <c r="B31" s="253" t="s">
        <v>14</v>
      </c>
      <c r="C31" s="255" t="s">
        <v>180</v>
      </c>
      <c r="D31" s="252" t="s">
        <v>181</v>
      </c>
      <c r="E31" s="133" t="s">
        <v>16</v>
      </c>
      <c r="F31" s="267">
        <v>117.15</v>
      </c>
      <c r="G31" s="264"/>
      <c r="H31" s="210">
        <f t="shared" ref="H31:H32" si="11">F31*G31</f>
        <v>0</v>
      </c>
      <c r="I31" s="2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</row>
    <row r="32" spans="1:254" ht="34.5" customHeight="1" x14ac:dyDescent="0.2">
      <c r="A32" s="276" t="s">
        <v>44</v>
      </c>
      <c r="B32" s="253" t="s">
        <v>14</v>
      </c>
      <c r="C32" s="255" t="s">
        <v>182</v>
      </c>
      <c r="D32" s="252" t="s">
        <v>183</v>
      </c>
      <c r="E32" s="133" t="s">
        <v>184</v>
      </c>
      <c r="F32" s="267">
        <v>6.78</v>
      </c>
      <c r="G32" s="264"/>
      <c r="H32" s="210">
        <f t="shared" si="11"/>
        <v>0</v>
      </c>
      <c r="I32" s="21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</row>
    <row r="33" spans="1:254" ht="45" x14ac:dyDescent="0.2">
      <c r="A33" s="276" t="s">
        <v>159</v>
      </c>
      <c r="B33" s="253" t="s">
        <v>14</v>
      </c>
      <c r="C33" s="255" t="s">
        <v>38</v>
      </c>
      <c r="D33" s="256" t="s">
        <v>39</v>
      </c>
      <c r="E33" s="133" t="s">
        <v>16</v>
      </c>
      <c r="F33" s="267">
        <v>135.6</v>
      </c>
      <c r="G33" s="264"/>
      <c r="H33" s="210">
        <f t="shared" si="10"/>
        <v>0</v>
      </c>
      <c r="I33" s="21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</row>
    <row r="34" spans="1:254" ht="48.75" customHeight="1" x14ac:dyDescent="0.2">
      <c r="A34" s="276" t="s">
        <v>161</v>
      </c>
      <c r="B34" s="253" t="s">
        <v>14</v>
      </c>
      <c r="C34" s="254">
        <v>87622</v>
      </c>
      <c r="D34" s="252" t="s">
        <v>41</v>
      </c>
      <c r="E34" s="133" t="s">
        <v>16</v>
      </c>
      <c r="F34" s="267">
        <v>9.6</v>
      </c>
      <c r="G34" s="260"/>
      <c r="H34" s="292">
        <f t="shared" si="10"/>
        <v>0</v>
      </c>
      <c r="I34" s="21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</row>
    <row r="35" spans="1:254" ht="27" customHeight="1" thickBot="1" x14ac:dyDescent="0.25">
      <c r="A35" s="276" t="s">
        <v>234</v>
      </c>
      <c r="B35" s="285" t="s">
        <v>18</v>
      </c>
      <c r="C35" s="255" t="s">
        <v>201</v>
      </c>
      <c r="D35" s="286" t="s">
        <v>198</v>
      </c>
      <c r="E35" s="275" t="s">
        <v>16</v>
      </c>
      <c r="F35" s="267">
        <v>136.97</v>
      </c>
      <c r="G35" s="260"/>
      <c r="H35" s="292">
        <f t="shared" si="10"/>
        <v>0</v>
      </c>
      <c r="I35" s="21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</row>
    <row r="36" spans="1:254" ht="13.5" thickBot="1" x14ac:dyDescent="0.25">
      <c r="A36" s="249" t="s">
        <v>45</v>
      </c>
      <c r="B36" s="381" t="s">
        <v>46</v>
      </c>
      <c r="C36" s="382"/>
      <c r="D36" s="383"/>
      <c r="E36" s="370">
        <f>SUM(H37:H37)</f>
        <v>0</v>
      </c>
      <c r="F36" s="371"/>
      <c r="G36" s="384"/>
      <c r="H36" s="385"/>
      <c r="I36" s="21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  <c r="IA36"/>
      <c r="IB36"/>
      <c r="IC36"/>
      <c r="ID36"/>
      <c r="IE36"/>
      <c r="IF36"/>
      <c r="IG36"/>
      <c r="IH36"/>
      <c r="II36"/>
      <c r="IJ36"/>
      <c r="IK36"/>
      <c r="IL36"/>
      <c r="IM36"/>
      <c r="IN36"/>
      <c r="IO36"/>
      <c r="IP36"/>
      <c r="IQ36"/>
      <c r="IR36"/>
      <c r="IS36"/>
      <c r="IT36"/>
    </row>
    <row r="37" spans="1:254" ht="13.5" thickBot="1" x14ac:dyDescent="0.25">
      <c r="A37" s="207" t="s">
        <v>47</v>
      </c>
      <c r="B37" s="258" t="s">
        <v>14</v>
      </c>
      <c r="C37" s="258" t="s">
        <v>210</v>
      </c>
      <c r="D37" s="251" t="s">
        <v>250</v>
      </c>
      <c r="E37" s="155" t="s">
        <v>21</v>
      </c>
      <c r="F37" s="156">
        <v>1</v>
      </c>
      <c r="G37" s="261"/>
      <c r="H37" s="208">
        <f t="shared" ref="H37" si="12">F37*G37</f>
        <v>0</v>
      </c>
      <c r="I37" s="21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  <c r="IA37"/>
      <c r="IB37"/>
      <c r="IC37"/>
      <c r="ID37"/>
      <c r="IE37"/>
      <c r="IF37"/>
      <c r="IG37"/>
      <c r="IH37"/>
      <c r="II37"/>
      <c r="IJ37"/>
      <c r="IK37"/>
      <c r="IL37"/>
      <c r="IM37"/>
      <c r="IN37"/>
      <c r="IO37"/>
      <c r="IP37"/>
      <c r="IQ37"/>
      <c r="IR37"/>
      <c r="IS37"/>
      <c r="IT37"/>
    </row>
    <row r="38" spans="1:254" ht="13.5" thickBot="1" x14ac:dyDescent="0.25">
      <c r="A38" s="270" t="s">
        <v>49</v>
      </c>
      <c r="B38" s="381" t="s">
        <v>223</v>
      </c>
      <c r="C38" s="382"/>
      <c r="D38" s="383"/>
      <c r="E38" s="370">
        <f>SUM(H39:H39)</f>
        <v>0</v>
      </c>
      <c r="F38" s="371"/>
      <c r="G38" s="371"/>
      <c r="H38" s="372"/>
      <c r="I38" s="21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  <c r="IA38"/>
      <c r="IB38"/>
      <c r="IC38"/>
      <c r="ID38"/>
      <c r="IE38"/>
      <c r="IF38"/>
      <c r="IG38"/>
      <c r="IH38"/>
      <c r="II38"/>
      <c r="IJ38"/>
      <c r="IK38"/>
      <c r="IL38"/>
      <c r="IM38"/>
      <c r="IN38"/>
      <c r="IO38"/>
      <c r="IP38"/>
      <c r="IQ38"/>
      <c r="IR38"/>
      <c r="IS38"/>
      <c r="IT38"/>
    </row>
    <row r="39" spans="1:254" ht="51.75" customHeight="1" thickBot="1" x14ac:dyDescent="0.25">
      <c r="A39" s="207" t="s">
        <v>51</v>
      </c>
      <c r="B39" s="258" t="s">
        <v>55</v>
      </c>
      <c r="C39" s="258" t="s">
        <v>19</v>
      </c>
      <c r="D39" s="251" t="s">
        <v>252</v>
      </c>
      <c r="E39" s="155" t="s">
        <v>21</v>
      </c>
      <c r="F39" s="156">
        <v>143.46</v>
      </c>
      <c r="G39" s="261"/>
      <c r="H39" s="208">
        <f t="shared" ref="H39" si="13">F39*G39</f>
        <v>0</v>
      </c>
      <c r="I39" s="21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  <c r="GT39"/>
      <c r="GU39"/>
      <c r="GV39"/>
      <c r="GW39"/>
      <c r="GX39"/>
      <c r="GY39"/>
      <c r="GZ39"/>
      <c r="HA39"/>
      <c r="HB39"/>
      <c r="HC39"/>
      <c r="HD39"/>
      <c r="HE39"/>
      <c r="HF39"/>
      <c r="HG39"/>
      <c r="HH39"/>
      <c r="HI39"/>
      <c r="HJ39"/>
      <c r="HK39"/>
      <c r="HL39"/>
      <c r="HM39"/>
      <c r="HN39"/>
      <c r="HO39"/>
      <c r="HP39"/>
      <c r="HQ39"/>
      <c r="HR39"/>
      <c r="HS39"/>
      <c r="HT39"/>
      <c r="HU39"/>
      <c r="HV39"/>
      <c r="HW39"/>
      <c r="HX39"/>
      <c r="HY39"/>
      <c r="HZ39"/>
      <c r="IA39"/>
      <c r="IB39"/>
      <c r="IC39"/>
      <c r="ID39"/>
      <c r="IE39"/>
      <c r="IF39"/>
      <c r="IG39"/>
      <c r="IH39"/>
      <c r="II39"/>
      <c r="IJ39"/>
      <c r="IK39"/>
      <c r="IL39"/>
      <c r="IM39"/>
      <c r="IN39"/>
      <c r="IO39"/>
      <c r="IP39"/>
      <c r="IQ39"/>
      <c r="IR39"/>
      <c r="IS39"/>
      <c r="IT39"/>
    </row>
    <row r="40" spans="1:254" ht="13.5" thickBot="1" x14ac:dyDescent="0.25">
      <c r="A40" s="270" t="s">
        <v>58</v>
      </c>
      <c r="B40" s="381" t="s">
        <v>196</v>
      </c>
      <c r="C40" s="382"/>
      <c r="D40" s="383"/>
      <c r="E40" s="370">
        <f>SUM(H41:H44)</f>
        <v>0</v>
      </c>
      <c r="F40" s="371"/>
      <c r="G40" s="371"/>
      <c r="H40" s="372"/>
      <c r="I40" s="21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  <c r="DX40"/>
      <c r="DY40"/>
      <c r="DZ40"/>
      <c r="EA40"/>
      <c r="EB40"/>
      <c r="EC40"/>
      <c r="ED40"/>
      <c r="EE40"/>
      <c r="EF40"/>
      <c r="EG40"/>
      <c r="EH40"/>
      <c r="EI40"/>
      <c r="EJ40"/>
      <c r="EK40"/>
      <c r="EL40"/>
      <c r="EM40"/>
      <c r="EN40"/>
      <c r="EO40"/>
      <c r="EP40"/>
      <c r="EQ40"/>
      <c r="ER40"/>
      <c r="ES40"/>
      <c r="ET40"/>
      <c r="EU40"/>
      <c r="EV40"/>
      <c r="EW40"/>
      <c r="EX40"/>
      <c r="EY40"/>
      <c r="EZ40"/>
      <c r="FA40"/>
      <c r="FB40"/>
      <c r="FC40"/>
      <c r="FD40"/>
      <c r="FE40"/>
      <c r="FF40"/>
      <c r="FG40"/>
      <c r="FH40"/>
      <c r="FI40"/>
      <c r="FJ40"/>
      <c r="FK40"/>
      <c r="FL40"/>
      <c r="FM40"/>
      <c r="FN40"/>
      <c r="FO40"/>
      <c r="FP40"/>
      <c r="FQ40"/>
      <c r="FR40"/>
      <c r="FS40"/>
      <c r="FT40"/>
      <c r="FU40"/>
      <c r="FV40"/>
      <c r="FW40"/>
      <c r="FX40"/>
      <c r="FY40"/>
      <c r="FZ40"/>
      <c r="GA40"/>
      <c r="GB40"/>
      <c r="GC40"/>
      <c r="GD40"/>
      <c r="GE40"/>
      <c r="GF40"/>
      <c r="GG40"/>
      <c r="GH40"/>
      <c r="GI40"/>
      <c r="GJ40"/>
      <c r="GK40"/>
      <c r="GL40"/>
      <c r="GM40"/>
      <c r="GN40"/>
      <c r="GO40"/>
      <c r="GP40"/>
      <c r="GQ40"/>
      <c r="GR40"/>
      <c r="GS40"/>
      <c r="GT40"/>
      <c r="GU40"/>
      <c r="GV40"/>
      <c r="GW40"/>
      <c r="GX40"/>
      <c r="GY40"/>
      <c r="GZ40"/>
      <c r="HA40"/>
      <c r="HB40"/>
      <c r="HC40"/>
      <c r="HD40"/>
      <c r="HE40"/>
      <c r="HF40"/>
      <c r="HG40"/>
      <c r="HH40"/>
      <c r="HI40"/>
      <c r="HJ40"/>
      <c r="HK40"/>
      <c r="HL40"/>
      <c r="HM40"/>
      <c r="HN40"/>
      <c r="HO40"/>
      <c r="HP40"/>
      <c r="HQ40"/>
      <c r="HR40"/>
      <c r="HS40"/>
      <c r="HT40"/>
      <c r="HU40"/>
      <c r="HV40"/>
      <c r="HW40"/>
      <c r="HX40"/>
      <c r="HY40"/>
      <c r="HZ40"/>
      <c r="IA40"/>
      <c r="IB40"/>
      <c r="IC40"/>
      <c r="ID40"/>
      <c r="IE40"/>
      <c r="IF40"/>
      <c r="IG40"/>
      <c r="IH40"/>
      <c r="II40"/>
      <c r="IJ40"/>
      <c r="IK40"/>
      <c r="IL40"/>
      <c r="IM40"/>
      <c r="IN40"/>
      <c r="IO40"/>
      <c r="IP40"/>
      <c r="IQ40"/>
      <c r="IR40"/>
      <c r="IS40"/>
      <c r="IT40"/>
    </row>
    <row r="41" spans="1:254" ht="22.5" x14ac:dyDescent="0.2">
      <c r="A41" s="276" t="s">
        <v>60</v>
      </c>
      <c r="B41" s="253" t="s">
        <v>14</v>
      </c>
      <c r="C41" s="255" t="s">
        <v>263</v>
      </c>
      <c r="D41" s="252" t="s">
        <v>264</v>
      </c>
      <c r="E41" s="133" t="s">
        <v>21</v>
      </c>
      <c r="F41" s="267">
        <v>1</v>
      </c>
      <c r="G41" s="264"/>
      <c r="H41" s="210">
        <f t="shared" ref="H41" si="14">F41*G41</f>
        <v>0</v>
      </c>
      <c r="I41" s="2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  <c r="HJ41"/>
      <c r="HK41"/>
      <c r="HL41"/>
      <c r="HM41"/>
      <c r="HN41"/>
      <c r="HO41"/>
      <c r="HP41"/>
      <c r="HQ41"/>
      <c r="HR41"/>
      <c r="HS41"/>
      <c r="HT41"/>
      <c r="HU41"/>
      <c r="HV41"/>
      <c r="HW41"/>
      <c r="HX41"/>
      <c r="HY41"/>
      <c r="HZ41"/>
      <c r="IA41"/>
      <c r="IB41"/>
      <c r="IC41"/>
      <c r="ID41"/>
      <c r="IE41"/>
      <c r="IF41"/>
      <c r="IG41"/>
      <c r="IH41"/>
      <c r="II41"/>
      <c r="IJ41"/>
      <c r="IK41"/>
      <c r="IL41"/>
      <c r="IM41"/>
      <c r="IN41"/>
      <c r="IO41"/>
      <c r="IP41"/>
      <c r="IQ41"/>
      <c r="IR41"/>
      <c r="IS41"/>
      <c r="IT41"/>
    </row>
    <row r="42" spans="1:254" ht="33.75" x14ac:dyDescent="0.2">
      <c r="A42" s="276" t="s">
        <v>62</v>
      </c>
      <c r="B42" s="253" t="s">
        <v>14</v>
      </c>
      <c r="C42" s="255" t="s">
        <v>265</v>
      </c>
      <c r="D42" s="252" t="s">
        <v>266</v>
      </c>
      <c r="E42" s="133" t="s">
        <v>21</v>
      </c>
      <c r="F42" s="267">
        <v>3</v>
      </c>
      <c r="G42" s="264"/>
      <c r="H42" s="210">
        <f t="shared" ref="H42" si="15">F42*G42</f>
        <v>0</v>
      </c>
      <c r="I42" s="21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  <c r="DY42"/>
      <c r="DZ42"/>
      <c r="EA42"/>
      <c r="EB42"/>
      <c r="EC42"/>
      <c r="ED42"/>
      <c r="EE42"/>
      <c r="EF42"/>
      <c r="EG42"/>
      <c r="EH42"/>
      <c r="EI42"/>
      <c r="EJ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  <c r="EZ42"/>
      <c r="FA42"/>
      <c r="FB42"/>
      <c r="FC42"/>
      <c r="FD42"/>
      <c r="FE42"/>
      <c r="FF42"/>
      <c r="FG42"/>
      <c r="FH42"/>
      <c r="FI42"/>
      <c r="FJ42"/>
      <c r="FK42"/>
      <c r="FL42"/>
      <c r="FM42"/>
      <c r="FN42"/>
      <c r="FO42"/>
      <c r="FP42"/>
      <c r="FQ42"/>
      <c r="FR42"/>
      <c r="FS42"/>
      <c r="FT42"/>
      <c r="FU42"/>
      <c r="FV42"/>
      <c r="FW42"/>
      <c r="FX42"/>
      <c r="FY42"/>
      <c r="FZ42"/>
      <c r="GA42"/>
      <c r="GB42"/>
      <c r="GC42"/>
      <c r="GD42"/>
      <c r="GE42"/>
      <c r="GF42"/>
      <c r="GG42"/>
      <c r="GH42"/>
      <c r="GI42"/>
      <c r="GJ42"/>
      <c r="GK42"/>
      <c r="GL42"/>
      <c r="GM42"/>
      <c r="GN42"/>
      <c r="GO42"/>
      <c r="GP42"/>
      <c r="GQ42"/>
      <c r="GR42"/>
      <c r="GS42"/>
      <c r="GT42"/>
      <c r="GU42"/>
      <c r="GV42"/>
      <c r="GW42"/>
      <c r="GX42"/>
      <c r="GY42"/>
      <c r="GZ42"/>
      <c r="HA42"/>
      <c r="HB42"/>
      <c r="HC42"/>
      <c r="HD42"/>
      <c r="HE42"/>
      <c r="HF42"/>
      <c r="HG42"/>
      <c r="HH42"/>
      <c r="HI42"/>
      <c r="HJ42"/>
      <c r="HK42"/>
      <c r="HL42"/>
      <c r="HM42"/>
      <c r="HN42"/>
      <c r="HO42"/>
      <c r="HP42"/>
      <c r="HQ42"/>
      <c r="HR42"/>
      <c r="HS42"/>
      <c r="HT42"/>
      <c r="HU42"/>
      <c r="HV42"/>
      <c r="HW42"/>
      <c r="HX42"/>
      <c r="HY42"/>
      <c r="HZ42"/>
      <c r="IA42"/>
      <c r="IB42"/>
      <c r="IC42"/>
      <c r="ID42"/>
      <c r="IE42"/>
      <c r="IF42"/>
      <c r="IG42"/>
      <c r="IH42"/>
      <c r="II42"/>
      <c r="IJ42"/>
      <c r="IK42"/>
      <c r="IL42"/>
      <c r="IM42"/>
      <c r="IN42"/>
      <c r="IO42"/>
      <c r="IP42"/>
      <c r="IQ42"/>
      <c r="IR42"/>
      <c r="IS42"/>
      <c r="IT42"/>
    </row>
    <row r="43" spans="1:254" ht="56.25" x14ac:dyDescent="0.2">
      <c r="A43" s="276" t="s">
        <v>267</v>
      </c>
      <c r="B43" s="258" t="s">
        <v>18</v>
      </c>
      <c r="C43" s="258" t="s">
        <v>236</v>
      </c>
      <c r="D43" s="251" t="s">
        <v>214</v>
      </c>
      <c r="E43" s="293" t="s">
        <v>21</v>
      </c>
      <c r="F43" s="294">
        <v>36</v>
      </c>
      <c r="G43" s="261"/>
      <c r="H43" s="295">
        <f t="shared" ref="H43:H44" si="16">F43*G43</f>
        <v>0</v>
      </c>
      <c r="I43" s="21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  <c r="DX43"/>
      <c r="DY43"/>
      <c r="DZ43"/>
      <c r="EA43"/>
      <c r="EB43"/>
      <c r="EC43"/>
      <c r="ED43"/>
      <c r="EE43"/>
      <c r="EF43"/>
      <c r="EG43"/>
      <c r="EH43"/>
      <c r="EI43"/>
      <c r="EJ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  <c r="FI43"/>
      <c r="FJ43"/>
      <c r="FK43"/>
      <c r="FL43"/>
      <c r="FM43"/>
      <c r="FN43"/>
      <c r="FO43"/>
      <c r="FP43"/>
      <c r="FQ43"/>
      <c r="FR43"/>
      <c r="FS43"/>
      <c r="FT43"/>
      <c r="FU43"/>
      <c r="FV43"/>
      <c r="FW43"/>
      <c r="FX43"/>
      <c r="FY43"/>
      <c r="FZ43"/>
      <c r="GA43"/>
      <c r="GB43"/>
      <c r="GC43"/>
      <c r="GD43"/>
      <c r="GE43"/>
      <c r="GF43"/>
      <c r="GG43"/>
      <c r="GH43"/>
      <c r="GI43"/>
      <c r="GJ43"/>
      <c r="GK43"/>
      <c r="GL43"/>
      <c r="GM43"/>
      <c r="GN43"/>
      <c r="GO43"/>
      <c r="GP43"/>
      <c r="GQ43"/>
      <c r="GR43"/>
      <c r="GS43"/>
      <c r="GT43"/>
      <c r="GU43"/>
      <c r="GV43"/>
      <c r="GW43"/>
      <c r="GX43"/>
      <c r="GY43"/>
      <c r="GZ43"/>
      <c r="HA43"/>
      <c r="HB43"/>
      <c r="HC43"/>
      <c r="HD43"/>
      <c r="HE43"/>
      <c r="HF43"/>
      <c r="HG43"/>
      <c r="HH43"/>
      <c r="HI43"/>
      <c r="HJ43"/>
      <c r="HK43"/>
      <c r="HL43"/>
      <c r="HM43"/>
      <c r="HN43"/>
      <c r="HO43"/>
      <c r="HP43"/>
      <c r="HQ43"/>
      <c r="HR43"/>
      <c r="HS43"/>
      <c r="HT43"/>
      <c r="HU43"/>
      <c r="HV43"/>
      <c r="HW43"/>
      <c r="HX43"/>
      <c r="HY43"/>
      <c r="HZ43"/>
      <c r="IA43"/>
      <c r="IB43"/>
      <c r="IC43"/>
      <c r="ID43"/>
      <c r="IE43"/>
      <c r="IF43"/>
      <c r="IG43"/>
      <c r="IH43"/>
      <c r="II43"/>
      <c r="IJ43"/>
      <c r="IK43"/>
      <c r="IL43"/>
      <c r="IM43"/>
      <c r="IN43"/>
      <c r="IO43"/>
      <c r="IP43"/>
      <c r="IQ43"/>
      <c r="IR43"/>
      <c r="IS43"/>
      <c r="IT43"/>
    </row>
    <row r="44" spans="1:254" ht="13.5" thickBot="1" x14ac:dyDescent="0.25">
      <c r="A44" s="276" t="s">
        <v>268</v>
      </c>
      <c r="B44" s="258" t="s">
        <v>14</v>
      </c>
      <c r="C44" s="258" t="s">
        <v>212</v>
      </c>
      <c r="D44" s="251" t="s">
        <v>213</v>
      </c>
      <c r="E44" s="293" t="s">
        <v>21</v>
      </c>
      <c r="F44" s="294">
        <v>72</v>
      </c>
      <c r="G44" s="261"/>
      <c r="H44" s="295">
        <f t="shared" si="16"/>
        <v>0</v>
      </c>
      <c r="I44" s="21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  <c r="DU44"/>
      <c r="DV44"/>
      <c r="DW44"/>
      <c r="DX44"/>
      <c r="DY44"/>
      <c r="DZ44"/>
      <c r="EA44"/>
      <c r="EB44"/>
      <c r="EC44"/>
      <c r="ED44"/>
      <c r="EE44"/>
      <c r="EF44"/>
      <c r="EG44"/>
      <c r="EH44"/>
      <c r="EI44"/>
      <c r="EJ44"/>
      <c r="EK44"/>
      <c r="EL44"/>
      <c r="EM44"/>
      <c r="EN44"/>
      <c r="EO44"/>
      <c r="EP44"/>
      <c r="EQ44"/>
      <c r="ER44"/>
      <c r="ES44"/>
      <c r="ET44"/>
      <c r="EU44"/>
      <c r="EV44"/>
      <c r="EW44"/>
      <c r="EX44"/>
      <c r="EY44"/>
      <c r="EZ44"/>
      <c r="FA44"/>
      <c r="FB44"/>
      <c r="FC44"/>
      <c r="FD44"/>
      <c r="FE44"/>
      <c r="FF44"/>
      <c r="FG44"/>
      <c r="FH44"/>
      <c r="FI44"/>
      <c r="FJ44"/>
      <c r="FK44"/>
      <c r="FL44"/>
      <c r="FM44"/>
      <c r="FN44"/>
      <c r="FO44"/>
      <c r="FP44"/>
      <c r="FQ44"/>
      <c r="FR44"/>
      <c r="FS44"/>
      <c r="FT44"/>
      <c r="FU44"/>
      <c r="FV44"/>
      <c r="FW44"/>
      <c r="FX44"/>
      <c r="FY44"/>
      <c r="FZ44"/>
      <c r="GA44"/>
      <c r="GB44"/>
      <c r="GC44"/>
      <c r="GD44"/>
      <c r="GE44"/>
      <c r="GF44"/>
      <c r="GG44"/>
      <c r="GH44"/>
      <c r="GI44"/>
      <c r="GJ44"/>
      <c r="GK44"/>
      <c r="GL44"/>
      <c r="GM44"/>
      <c r="GN44"/>
      <c r="GO44"/>
      <c r="GP44"/>
      <c r="GQ44"/>
      <c r="GR44"/>
      <c r="GS44"/>
      <c r="GT44"/>
      <c r="GU44"/>
      <c r="GV44"/>
      <c r="GW44"/>
      <c r="GX44"/>
      <c r="GY44"/>
      <c r="GZ44"/>
      <c r="HA44"/>
      <c r="HB44"/>
      <c r="HC44"/>
      <c r="HD44"/>
      <c r="HE44"/>
      <c r="HF44"/>
      <c r="HG44"/>
      <c r="HH44"/>
      <c r="HI44"/>
      <c r="HJ44"/>
      <c r="HK44"/>
      <c r="HL44"/>
      <c r="HM44"/>
      <c r="HN44"/>
      <c r="HO44"/>
      <c r="HP44"/>
      <c r="HQ44"/>
      <c r="HR44"/>
      <c r="HS44"/>
      <c r="HT44"/>
      <c r="HU44"/>
      <c r="HV44"/>
      <c r="HW44"/>
      <c r="HX44"/>
      <c r="HY44"/>
      <c r="HZ44"/>
      <c r="IA44"/>
      <c r="IB44"/>
      <c r="IC44"/>
      <c r="ID44"/>
      <c r="IE44"/>
      <c r="IF44"/>
      <c r="IG44"/>
      <c r="IH44"/>
      <c r="II44"/>
      <c r="IJ44"/>
      <c r="IK44"/>
      <c r="IL44"/>
      <c r="IM44"/>
      <c r="IN44"/>
      <c r="IO44"/>
      <c r="IP44"/>
      <c r="IQ44"/>
      <c r="IR44"/>
      <c r="IS44"/>
      <c r="IT44"/>
    </row>
    <row r="45" spans="1:254" s="9" customFormat="1" ht="13.5" thickBot="1" x14ac:dyDescent="0.25">
      <c r="A45" s="249" t="s">
        <v>197</v>
      </c>
      <c r="B45" s="367" t="s">
        <v>50</v>
      </c>
      <c r="C45" s="368"/>
      <c r="D45" s="369"/>
      <c r="E45" s="370">
        <f>SUM(H46:H48)</f>
        <v>0</v>
      </c>
      <c r="F45" s="371"/>
      <c r="G45" s="371"/>
      <c r="H45" s="372"/>
      <c r="K45" s="20">
        <f>(H45*G53/100)+H45</f>
        <v>0</v>
      </c>
    </row>
    <row r="46" spans="1:254" x14ac:dyDescent="0.2">
      <c r="A46" s="207" t="s">
        <v>224</v>
      </c>
      <c r="B46" s="160" t="s">
        <v>14</v>
      </c>
      <c r="C46" s="161" t="s">
        <v>189</v>
      </c>
      <c r="D46" s="151" t="s">
        <v>190</v>
      </c>
      <c r="E46" s="159" t="s">
        <v>52</v>
      </c>
      <c r="F46" s="158">
        <v>8</v>
      </c>
      <c r="G46" s="259"/>
      <c r="H46" s="208">
        <f>F46*G46</f>
        <v>0</v>
      </c>
      <c r="I46" s="9">
        <f>2*220/2</f>
        <v>220</v>
      </c>
    </row>
    <row r="47" spans="1:254" ht="25.5" customHeight="1" x14ac:dyDescent="0.2">
      <c r="A47" s="207" t="s">
        <v>225</v>
      </c>
      <c r="B47" s="162" t="s">
        <v>14</v>
      </c>
      <c r="C47" s="163" t="s">
        <v>53</v>
      </c>
      <c r="D47" s="154" t="s">
        <v>54</v>
      </c>
      <c r="E47" s="139" t="s">
        <v>52</v>
      </c>
      <c r="F47" s="296">
        <v>360</v>
      </c>
      <c r="G47" s="261"/>
      <c r="H47" s="212">
        <f>F47*G47</f>
        <v>0</v>
      </c>
      <c r="I47" s="9">
        <f>2*220</f>
        <v>440</v>
      </c>
    </row>
    <row r="48" spans="1:254" ht="13.5" thickBot="1" x14ac:dyDescent="0.25">
      <c r="A48" s="207" t="s">
        <v>226</v>
      </c>
      <c r="B48" s="162" t="s">
        <v>55</v>
      </c>
      <c r="C48" s="163" t="s">
        <v>56</v>
      </c>
      <c r="D48" s="154" t="s">
        <v>57</v>
      </c>
      <c r="E48" s="139" t="s">
        <v>21</v>
      </c>
      <c r="F48" s="140">
        <v>1</v>
      </c>
      <c r="G48" s="269"/>
      <c r="H48" s="212">
        <f>F48*G48</f>
        <v>0</v>
      </c>
    </row>
    <row r="49" spans="1:254" ht="13.5" thickBot="1" x14ac:dyDescent="0.25">
      <c r="A49" s="249" t="s">
        <v>162</v>
      </c>
      <c r="B49" s="367" t="s">
        <v>59</v>
      </c>
      <c r="C49" s="368"/>
      <c r="D49" s="369"/>
      <c r="E49" s="370">
        <f>SUM(H50:H51)</f>
        <v>0</v>
      </c>
      <c r="F49" s="371"/>
      <c r="G49" s="371"/>
      <c r="H49" s="372"/>
    </row>
    <row r="50" spans="1:254" x14ac:dyDescent="0.2">
      <c r="A50" s="207" t="s">
        <v>163</v>
      </c>
      <c r="B50" s="150" t="s">
        <v>18</v>
      </c>
      <c r="C50" s="150" t="s">
        <v>251</v>
      </c>
      <c r="D50" s="257" t="s">
        <v>61</v>
      </c>
      <c r="E50" s="152" t="s">
        <v>21</v>
      </c>
      <c r="F50" s="153">
        <v>1</v>
      </c>
      <c r="G50" s="259"/>
      <c r="H50" s="208">
        <f>F50*G50</f>
        <v>0</v>
      </c>
    </row>
    <row r="51" spans="1:254" ht="13.5" thickBot="1" x14ac:dyDescent="0.25">
      <c r="A51" s="211" t="s">
        <v>167</v>
      </c>
      <c r="B51" s="162" t="s">
        <v>14</v>
      </c>
      <c r="C51" s="138" t="s">
        <v>63</v>
      </c>
      <c r="D51" s="154" t="s">
        <v>64</v>
      </c>
      <c r="E51" s="155" t="s">
        <v>16</v>
      </c>
      <c r="F51" s="140">
        <v>143.46</v>
      </c>
      <c r="G51" s="261"/>
      <c r="H51" s="212">
        <f>F51*G51</f>
        <v>0</v>
      </c>
    </row>
    <row r="52" spans="1:254" s="24" customFormat="1" ht="15.75" thickBot="1" x14ac:dyDescent="0.25">
      <c r="A52" s="386" t="s">
        <v>65</v>
      </c>
      <c r="B52" s="387"/>
      <c r="C52" s="387"/>
      <c r="D52" s="387"/>
      <c r="E52" s="387"/>
      <c r="F52" s="387"/>
      <c r="G52" s="388"/>
      <c r="H52" s="250">
        <f>E11+E15+E26+E36+E38+E40+E45+E49</f>
        <v>0</v>
      </c>
      <c r="I52" s="17"/>
      <c r="J52" s="22"/>
      <c r="K52" s="23">
        <f>SUM(K11:K17)</f>
        <v>0</v>
      </c>
    </row>
    <row r="53" spans="1:254" ht="13.5" thickBot="1" x14ac:dyDescent="0.25">
      <c r="A53" s="389" t="s">
        <v>66</v>
      </c>
      <c r="B53" s="390"/>
      <c r="C53" s="390"/>
      <c r="D53" s="390"/>
      <c r="E53" s="390"/>
      <c r="F53" s="391"/>
      <c r="G53" s="165">
        <f>BDI!D20</f>
        <v>0</v>
      </c>
      <c r="H53" s="166">
        <f>H52*G53/100</f>
        <v>0</v>
      </c>
    </row>
    <row r="54" spans="1:254" s="24" customFormat="1" ht="15.75" thickBot="1" x14ac:dyDescent="0.25">
      <c r="A54" s="386" t="s">
        <v>67</v>
      </c>
      <c r="B54" s="387"/>
      <c r="C54" s="387"/>
      <c r="D54" s="387"/>
      <c r="E54" s="387"/>
      <c r="F54" s="387"/>
      <c r="G54" s="388"/>
      <c r="H54" s="164">
        <f>H53+H52</f>
        <v>0</v>
      </c>
      <c r="I54" s="17"/>
      <c r="J54" s="17"/>
      <c r="K54" s="17"/>
      <c r="N54" s="25"/>
    </row>
    <row r="55" spans="1:254" x14ac:dyDescent="0.2"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  <c r="CS55"/>
      <c r="CT55"/>
      <c r="CU55"/>
      <c r="CV55"/>
      <c r="CW55"/>
      <c r="CX55"/>
      <c r="CY55"/>
      <c r="CZ55"/>
      <c r="DA55"/>
      <c r="DB55"/>
      <c r="DC55"/>
      <c r="DD55"/>
      <c r="DE55"/>
      <c r="DF55"/>
      <c r="DG55"/>
      <c r="DH55"/>
      <c r="DI55"/>
      <c r="DJ55"/>
      <c r="DK55"/>
      <c r="DL55"/>
      <c r="DM55"/>
      <c r="DN55"/>
      <c r="DO55"/>
      <c r="DP55"/>
      <c r="DQ55"/>
      <c r="DR55"/>
      <c r="DS55"/>
      <c r="DT55"/>
      <c r="DU55"/>
      <c r="DV55"/>
      <c r="DW55"/>
      <c r="DX55"/>
      <c r="DY55"/>
      <c r="DZ55"/>
      <c r="EA55"/>
      <c r="EB55"/>
      <c r="EC55"/>
      <c r="ED55"/>
      <c r="EE55"/>
      <c r="EF55"/>
      <c r="EG55"/>
      <c r="EH55"/>
      <c r="EI55"/>
      <c r="EJ55"/>
      <c r="EK55"/>
      <c r="EL55"/>
      <c r="EM55"/>
      <c r="EN55"/>
      <c r="EO55"/>
      <c r="EP55"/>
      <c r="EQ55"/>
      <c r="ER55"/>
      <c r="ES55"/>
      <c r="ET55"/>
      <c r="EU55"/>
      <c r="EV55"/>
      <c r="EW55"/>
      <c r="EX55"/>
      <c r="EY55"/>
      <c r="EZ55"/>
      <c r="FA55"/>
      <c r="FB55"/>
      <c r="FC55"/>
      <c r="FD55"/>
      <c r="FE55"/>
      <c r="FF55"/>
      <c r="FG55"/>
      <c r="FH55"/>
      <c r="FI55"/>
      <c r="FJ55"/>
      <c r="FK55"/>
      <c r="FL55"/>
      <c r="FM55"/>
      <c r="FN55"/>
      <c r="FO55"/>
      <c r="FP55"/>
      <c r="FQ55"/>
      <c r="FR55"/>
      <c r="FS55"/>
      <c r="FT55"/>
      <c r="FU55"/>
      <c r="FV55"/>
      <c r="FW55"/>
      <c r="FX55"/>
      <c r="FY55"/>
      <c r="FZ55"/>
      <c r="GA55"/>
      <c r="GB55"/>
      <c r="GC55"/>
      <c r="GD55"/>
      <c r="GE55"/>
      <c r="GF55"/>
      <c r="GG55"/>
      <c r="GH55"/>
      <c r="GI55"/>
      <c r="GJ55"/>
      <c r="GK55"/>
      <c r="GL55"/>
      <c r="GM55"/>
      <c r="GN55"/>
      <c r="GO55"/>
      <c r="GP55"/>
      <c r="GQ55"/>
      <c r="GR55"/>
      <c r="GS55"/>
      <c r="GT55"/>
      <c r="GU55"/>
      <c r="GV55"/>
      <c r="GW55"/>
      <c r="GX55"/>
      <c r="GY55"/>
      <c r="GZ55"/>
      <c r="HA55"/>
      <c r="HB55"/>
      <c r="HC55"/>
      <c r="HD55"/>
      <c r="HE55"/>
      <c r="HF55"/>
      <c r="HG55"/>
      <c r="HH55"/>
      <c r="HI55"/>
      <c r="HJ55"/>
      <c r="HK55"/>
      <c r="HL55"/>
      <c r="HM55"/>
      <c r="HN55"/>
      <c r="HO55"/>
      <c r="HP55"/>
      <c r="HQ55"/>
      <c r="HR55"/>
      <c r="HS55"/>
      <c r="HT55"/>
      <c r="HU55"/>
      <c r="HV55"/>
      <c r="HW55"/>
      <c r="HX55"/>
      <c r="HY55"/>
      <c r="HZ55"/>
      <c r="IA55"/>
      <c r="IB55"/>
      <c r="IC55"/>
      <c r="ID55"/>
      <c r="IE55"/>
      <c r="IF55"/>
      <c r="IG55"/>
      <c r="IH55"/>
      <c r="II55"/>
      <c r="IJ55"/>
      <c r="IK55"/>
      <c r="IL55"/>
      <c r="IM55"/>
      <c r="IN55"/>
      <c r="IO55"/>
      <c r="IP55"/>
      <c r="IQ55"/>
      <c r="IR55"/>
      <c r="IS55"/>
      <c r="IT55"/>
    </row>
    <row r="56" spans="1:254" x14ac:dyDescent="0.2">
      <c r="D56" s="5"/>
      <c r="E56" s="6"/>
      <c r="F56" s="7"/>
      <c r="G56" s="8"/>
      <c r="H56" s="9"/>
      <c r="IT56"/>
    </row>
    <row r="57" spans="1:254" x14ac:dyDescent="0.2">
      <c r="D57" s="5"/>
      <c r="E57" s="6"/>
      <c r="F57" s="7"/>
      <c r="G57" s="8"/>
      <c r="H57" s="9"/>
      <c r="IT57"/>
    </row>
    <row r="58" spans="1:254" x14ac:dyDescent="0.2">
      <c r="D58" s="130"/>
      <c r="E58" s="26"/>
      <c r="F58" s="27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  <c r="DU58"/>
      <c r="DV58"/>
      <c r="DW58"/>
      <c r="DX58"/>
      <c r="DY58"/>
      <c r="DZ58"/>
      <c r="EA58"/>
      <c r="EB58"/>
      <c r="EC58"/>
      <c r="ED58"/>
      <c r="EE58"/>
      <c r="EF58"/>
      <c r="EG58"/>
      <c r="EH58"/>
      <c r="EI58"/>
      <c r="EJ58"/>
      <c r="EK58"/>
      <c r="EL58"/>
      <c r="EM58"/>
      <c r="EN58"/>
      <c r="EO58"/>
      <c r="EP58"/>
      <c r="EQ58"/>
      <c r="ER58"/>
      <c r="ES58"/>
      <c r="ET58"/>
      <c r="EU58"/>
      <c r="EV58"/>
      <c r="EW58"/>
      <c r="EX58"/>
      <c r="EY58"/>
      <c r="EZ58"/>
      <c r="FA58"/>
      <c r="FB58"/>
      <c r="FC58"/>
      <c r="FD58"/>
      <c r="FE58"/>
      <c r="FF58"/>
      <c r="FG58"/>
      <c r="FH58"/>
      <c r="FI58"/>
      <c r="FJ58"/>
      <c r="FK58"/>
      <c r="FL58"/>
      <c r="FM58"/>
      <c r="FN58"/>
      <c r="FO58"/>
      <c r="FP58"/>
      <c r="FQ58"/>
      <c r="FR58"/>
      <c r="FS58"/>
      <c r="FT58"/>
      <c r="FU58"/>
      <c r="FV58"/>
      <c r="FW58"/>
      <c r="FX58"/>
      <c r="FY58"/>
      <c r="FZ58"/>
      <c r="GA58"/>
      <c r="GB58"/>
      <c r="GC58"/>
      <c r="GD58"/>
      <c r="GE58"/>
      <c r="GF58"/>
      <c r="GG58"/>
      <c r="GH58"/>
      <c r="GI58"/>
      <c r="GJ58"/>
      <c r="GK58"/>
      <c r="GL58"/>
      <c r="GM58"/>
      <c r="GN58"/>
      <c r="GO58"/>
      <c r="GP58"/>
      <c r="GQ58"/>
      <c r="GR58"/>
      <c r="GS58"/>
      <c r="GT58"/>
      <c r="GU58"/>
      <c r="GV58"/>
      <c r="GW58"/>
      <c r="GX58"/>
      <c r="GY58"/>
      <c r="GZ58"/>
      <c r="HA58"/>
      <c r="HB58"/>
      <c r="HC58"/>
      <c r="HD58"/>
      <c r="HE58"/>
      <c r="HF58"/>
      <c r="HG58"/>
      <c r="HH58"/>
      <c r="HI58"/>
      <c r="HJ58"/>
      <c r="HK58"/>
      <c r="HL58"/>
      <c r="HM58"/>
      <c r="HN58"/>
      <c r="HO58"/>
      <c r="HP58"/>
      <c r="HQ58"/>
      <c r="HR58"/>
      <c r="HS58"/>
      <c r="HT58"/>
      <c r="HU58"/>
      <c r="HV58"/>
      <c r="HW58"/>
      <c r="HX58"/>
      <c r="HY58"/>
      <c r="HZ58"/>
      <c r="IA58"/>
      <c r="IB58"/>
      <c r="IC58"/>
      <c r="ID58"/>
      <c r="IE58"/>
      <c r="IF58"/>
      <c r="IG58"/>
      <c r="IH58"/>
      <c r="II58"/>
      <c r="IJ58"/>
      <c r="IK58"/>
      <c r="IL58"/>
      <c r="IM58"/>
      <c r="IN58"/>
      <c r="IO58"/>
      <c r="IP58"/>
      <c r="IQ58"/>
      <c r="IR58"/>
      <c r="IS58"/>
      <c r="IT58"/>
    </row>
    <row r="59" spans="1:254" x14ac:dyDescent="0.2">
      <c r="D59" s="130"/>
      <c r="E59" s="26"/>
      <c r="F59" s="27"/>
      <c r="H59" s="85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  <c r="DF59"/>
      <c r="DG59"/>
      <c r="DH59"/>
      <c r="DI59"/>
      <c r="DJ59"/>
      <c r="DK59"/>
      <c r="DL59"/>
      <c r="DM59"/>
      <c r="DN59"/>
      <c r="DO59"/>
      <c r="DP59"/>
      <c r="DQ59"/>
      <c r="DR59"/>
      <c r="DS59"/>
      <c r="DT59"/>
      <c r="DU59"/>
      <c r="DV59"/>
      <c r="DW59"/>
      <c r="DX59"/>
      <c r="DY59"/>
      <c r="DZ59"/>
      <c r="EA59"/>
      <c r="EB59"/>
      <c r="EC59"/>
      <c r="ED59"/>
      <c r="EE59"/>
      <c r="EF59"/>
      <c r="EG59"/>
      <c r="EH59"/>
      <c r="EI59"/>
      <c r="EJ59"/>
      <c r="EK59"/>
      <c r="EL59"/>
      <c r="EM59"/>
      <c r="EN59"/>
      <c r="EO59"/>
      <c r="EP59"/>
      <c r="EQ59"/>
      <c r="ER59"/>
      <c r="ES59"/>
      <c r="ET59"/>
      <c r="EU59"/>
      <c r="EV59"/>
      <c r="EW59"/>
      <c r="EX59"/>
      <c r="EY59"/>
      <c r="EZ59"/>
      <c r="FA59"/>
      <c r="FB59"/>
      <c r="FC59"/>
      <c r="FD59"/>
      <c r="FE59"/>
      <c r="FF59"/>
      <c r="FG59"/>
      <c r="FH59"/>
      <c r="FI59"/>
      <c r="FJ59"/>
      <c r="FK59"/>
      <c r="FL59"/>
      <c r="FM59"/>
      <c r="FN59"/>
      <c r="FO59"/>
      <c r="FP59"/>
      <c r="FQ59"/>
      <c r="FR59"/>
      <c r="FS59"/>
      <c r="FT59"/>
      <c r="FU59"/>
      <c r="FV59"/>
      <c r="FW59"/>
      <c r="FX59"/>
      <c r="FY59"/>
      <c r="FZ59"/>
      <c r="GA59"/>
      <c r="GB59"/>
      <c r="GC59"/>
      <c r="GD59"/>
      <c r="GE59"/>
      <c r="GF59"/>
      <c r="GG59"/>
      <c r="GH59"/>
      <c r="GI59"/>
      <c r="GJ59"/>
      <c r="GK59"/>
      <c r="GL59"/>
      <c r="GM59"/>
      <c r="GN59"/>
      <c r="GO59"/>
      <c r="GP59"/>
      <c r="GQ59"/>
      <c r="GR59"/>
      <c r="GS59"/>
      <c r="GT59"/>
      <c r="GU59"/>
      <c r="GV59"/>
      <c r="GW59"/>
      <c r="GX59"/>
      <c r="GY59"/>
      <c r="GZ59"/>
      <c r="HA59"/>
      <c r="HB59"/>
      <c r="HC59"/>
      <c r="HD59"/>
      <c r="HE59"/>
      <c r="HF59"/>
      <c r="HG59"/>
      <c r="HH59"/>
      <c r="HI59"/>
      <c r="HJ59"/>
      <c r="HK59"/>
      <c r="HL59"/>
      <c r="HM59"/>
      <c r="HN59"/>
      <c r="HO59"/>
      <c r="HP59"/>
      <c r="HQ59"/>
      <c r="HR59"/>
      <c r="HS59"/>
      <c r="HT59"/>
      <c r="HU59"/>
      <c r="HV59"/>
      <c r="HW59"/>
      <c r="HX59"/>
      <c r="HY59"/>
      <c r="HZ59"/>
      <c r="IA59"/>
      <c r="IB59"/>
      <c r="IC59"/>
      <c r="ID59"/>
      <c r="IE59"/>
      <c r="IF59"/>
      <c r="IG59"/>
      <c r="IH59"/>
      <c r="II59"/>
      <c r="IJ59"/>
      <c r="IK59"/>
      <c r="IL59"/>
      <c r="IM59"/>
      <c r="IN59"/>
      <c r="IO59"/>
      <c r="IP59"/>
      <c r="IQ59"/>
      <c r="IR59"/>
      <c r="IS59"/>
      <c r="IT59"/>
    </row>
  </sheetData>
  <sheetProtection selectLockedCells="1" selectUnlockedCells="1"/>
  <mergeCells count="24">
    <mergeCell ref="B36:D36"/>
    <mergeCell ref="E36:H36"/>
    <mergeCell ref="B45:D45"/>
    <mergeCell ref="E45:H45"/>
    <mergeCell ref="A54:G54"/>
    <mergeCell ref="A52:G52"/>
    <mergeCell ref="A53:F53"/>
    <mergeCell ref="B49:D49"/>
    <mergeCell ref="E49:H49"/>
    <mergeCell ref="B38:D38"/>
    <mergeCell ref="E38:H38"/>
    <mergeCell ref="B40:D40"/>
    <mergeCell ref="E40:H40"/>
    <mergeCell ref="B7:D7"/>
    <mergeCell ref="E7:H7"/>
    <mergeCell ref="B8:D8"/>
    <mergeCell ref="E8:G8"/>
    <mergeCell ref="A9:H9"/>
    <mergeCell ref="B11:D11"/>
    <mergeCell ref="E11:H11"/>
    <mergeCell ref="B15:D15"/>
    <mergeCell ref="E15:H15"/>
    <mergeCell ref="B26:D26"/>
    <mergeCell ref="E26:H26"/>
  </mergeCells>
  <printOptions horizontalCentered="1"/>
  <pageMargins left="0.39370078740157483" right="0.39370078740157483" top="0.39370078740157483" bottom="0.31496062992125984" header="0.51181102362204722" footer="0.19685039370078741"/>
  <pageSetup paperSize="9" scale="80" firstPageNumber="0" fitToHeight="17" orientation="portrait" verticalDpi="300" r:id="rId1"/>
  <headerFooter alignWithMargins="0">
    <oddFooter>&amp;Rpágina &amp;P de &amp;N</oddFooter>
  </headerFooter>
  <rowBreaks count="1" manualBreakCount="1">
    <brk id="35" max="9" man="1"/>
  </rowBreaks>
  <drawing r:id="rId2"/>
  <legacyDrawing r:id="rId3"/>
  <oleObjects>
    <mc:AlternateContent xmlns:mc="http://schemas.openxmlformats.org/markup-compatibility/2006">
      <mc:Choice Requires="x14">
        <oleObject progId="Paint.Picture" shapeId="1025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19050</xdr:rowOff>
              </from>
              <to>
                <xdr:col>7</xdr:col>
                <xdr:colOff>866775</xdr:colOff>
                <xdr:row>5</xdr:row>
                <xdr:rowOff>123825</xdr:rowOff>
              </to>
            </anchor>
          </objectPr>
        </oleObject>
      </mc:Choice>
      <mc:Fallback>
        <oleObject progId="Paint.Picture" shapeId="102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E29"/>
  <sheetViews>
    <sheetView view="pageBreakPreview" zoomScale="60" zoomScaleNormal="100" workbookViewId="0">
      <selection activeCell="B28" sqref="B28:B29"/>
    </sheetView>
  </sheetViews>
  <sheetFormatPr defaultColWidth="8.5703125" defaultRowHeight="12.75" x14ac:dyDescent="0.2"/>
  <cols>
    <col min="1" max="1" width="12.42578125" style="19" customWidth="1"/>
    <col min="2" max="2" width="66.28515625" style="28" customWidth="1"/>
    <col min="3" max="3" width="15" style="29" customWidth="1"/>
    <col min="4" max="4" width="25.5703125" style="30" customWidth="1"/>
    <col min="5" max="16384" width="8.5703125" style="9"/>
  </cols>
  <sheetData>
    <row r="1" spans="1:5" s="31" customFormat="1" ht="11.25" customHeight="1" x14ac:dyDescent="0.2">
      <c r="A1" s="101"/>
      <c r="B1" s="102"/>
      <c r="C1" s="103"/>
      <c r="D1" s="104"/>
    </row>
    <row r="2" spans="1:5" s="31" customFormat="1" ht="11.25" customHeight="1" x14ac:dyDescent="0.2">
      <c r="A2" s="105"/>
      <c r="B2" s="32"/>
      <c r="C2" s="33"/>
      <c r="D2" s="106"/>
    </row>
    <row r="3" spans="1:5" s="31" customFormat="1" ht="11.25" customHeight="1" x14ac:dyDescent="0.2">
      <c r="A3" s="105"/>
      <c r="B3" s="32"/>
      <c r="C3" s="33"/>
      <c r="D3" s="106"/>
    </row>
    <row r="4" spans="1:5" s="31" customFormat="1" ht="11.25" customHeight="1" x14ac:dyDescent="0.2">
      <c r="A4" s="105"/>
      <c r="B4" s="32"/>
      <c r="C4" s="33"/>
      <c r="D4" s="106"/>
    </row>
    <row r="5" spans="1:5" s="31" customFormat="1" ht="11.25" customHeight="1" x14ac:dyDescent="0.2">
      <c r="A5" s="105"/>
      <c r="B5" s="32"/>
      <c r="C5" s="33"/>
      <c r="D5" s="106"/>
    </row>
    <row r="6" spans="1:5" s="31" customFormat="1" ht="31.5" customHeight="1" x14ac:dyDescent="0.2">
      <c r="A6" s="107"/>
      <c r="B6" s="108"/>
      <c r="C6" s="109"/>
      <c r="D6" s="110"/>
    </row>
    <row r="7" spans="1:5" s="31" customFormat="1" ht="15" x14ac:dyDescent="0.2">
      <c r="A7" s="97" t="str">
        <f>'PLANILHA SINTÉTICA'!A7</f>
        <v>SERVIÇO</v>
      </c>
      <c r="B7" s="98" t="str">
        <f>'PLANILHA SINTÉTICA'!B7</f>
        <v>REPARO DE COBERTURA DE ANEXO DA DRF NATAL</v>
      </c>
      <c r="C7" s="99"/>
      <c r="D7" s="100"/>
    </row>
    <row r="8" spans="1:5" s="31" customFormat="1" ht="15" x14ac:dyDescent="0.2">
      <c r="A8" s="34" t="str">
        <f>'PLANILHA SINTÉTICA'!A8</f>
        <v>LOCAL</v>
      </c>
      <c r="B8" s="35" t="str">
        <f>'PLANILHA SINTÉTICA'!B8</f>
        <v>ESPLANADA SILVA JARDIM, 83 - RIBEIRA, NATAL/RN</v>
      </c>
      <c r="C8" s="79"/>
      <c r="D8" s="82"/>
    </row>
    <row r="9" spans="1:5" s="31" customFormat="1" ht="15" x14ac:dyDescent="0.2">
      <c r="A9" s="36"/>
      <c r="B9" s="37" t="s">
        <v>68</v>
      </c>
      <c r="C9" s="80"/>
      <c r="D9" s="83"/>
    </row>
    <row r="10" spans="1:5" x14ac:dyDescent="0.2">
      <c r="A10" s="38" t="s">
        <v>3</v>
      </c>
      <c r="B10" s="75" t="s">
        <v>69</v>
      </c>
      <c r="C10" s="77" t="s">
        <v>70</v>
      </c>
      <c r="D10" s="81" t="s">
        <v>71</v>
      </c>
    </row>
    <row r="11" spans="1:5" x14ac:dyDescent="0.2">
      <c r="A11" s="39" t="s">
        <v>72</v>
      </c>
      <c r="B11" s="35" t="s">
        <v>73</v>
      </c>
      <c r="C11" s="76"/>
      <c r="D11" s="41">
        <f t="shared" ref="D11:D18" si="0">C11/100</f>
        <v>0</v>
      </c>
      <c r="E11" s="19"/>
    </row>
    <row r="12" spans="1:5" x14ac:dyDescent="0.2">
      <c r="A12" s="39" t="s">
        <v>74</v>
      </c>
      <c r="B12" s="35" t="s">
        <v>75</v>
      </c>
      <c r="C12" s="40"/>
      <c r="D12" s="41">
        <f t="shared" si="0"/>
        <v>0</v>
      </c>
    </row>
    <row r="13" spans="1:5" x14ac:dyDescent="0.2">
      <c r="A13" s="39" t="s">
        <v>76</v>
      </c>
      <c r="B13" s="35" t="s">
        <v>77</v>
      </c>
      <c r="C13" s="40"/>
      <c r="D13" s="41">
        <f t="shared" si="0"/>
        <v>0</v>
      </c>
    </row>
    <row r="14" spans="1:5" x14ac:dyDescent="0.2">
      <c r="A14" s="39" t="s">
        <v>78</v>
      </c>
      <c r="B14" s="35" t="s">
        <v>79</v>
      </c>
      <c r="C14" s="40"/>
      <c r="D14" s="41">
        <f t="shared" si="0"/>
        <v>0</v>
      </c>
    </row>
    <row r="15" spans="1:5" x14ac:dyDescent="0.2">
      <c r="A15" s="39" t="s">
        <v>80</v>
      </c>
      <c r="B15" s="35" t="s">
        <v>81</v>
      </c>
      <c r="C15" s="40"/>
      <c r="D15" s="41">
        <f t="shared" si="0"/>
        <v>0</v>
      </c>
    </row>
    <row r="16" spans="1:5" x14ac:dyDescent="0.2">
      <c r="A16" s="39" t="s">
        <v>82</v>
      </c>
      <c r="B16" s="35" t="s">
        <v>83</v>
      </c>
      <c r="C16" s="40"/>
      <c r="D16" s="41">
        <f t="shared" si="0"/>
        <v>0</v>
      </c>
    </row>
    <row r="17" spans="1:4" ht="25.5" x14ac:dyDescent="0.2">
      <c r="A17" s="39" t="s">
        <v>84</v>
      </c>
      <c r="B17" s="35" t="s">
        <v>85</v>
      </c>
      <c r="C17" s="40"/>
      <c r="D17" s="41">
        <f t="shared" si="0"/>
        <v>0</v>
      </c>
    </row>
    <row r="18" spans="1:4" x14ac:dyDescent="0.2">
      <c r="A18" s="39"/>
      <c r="B18" s="35" t="s">
        <v>86</v>
      </c>
      <c r="C18" s="78"/>
      <c r="D18" s="41">
        <f t="shared" si="0"/>
        <v>0</v>
      </c>
    </row>
    <row r="19" spans="1:4" ht="13.5" thickBot="1" x14ac:dyDescent="0.25">
      <c r="C19" s="169"/>
    </row>
    <row r="20" spans="1:4" ht="13.5" thickBot="1" x14ac:dyDescent="0.25">
      <c r="A20" s="42" t="s">
        <v>87</v>
      </c>
      <c r="B20" s="167"/>
      <c r="C20" s="170">
        <f>(((1+(D11+D12+D13+D14))*(1+D15)*(1+D16))/(1-(D17+D18))-1)*100</f>
        <v>0</v>
      </c>
      <c r="D20" s="168">
        <f>C20</f>
        <v>0</v>
      </c>
    </row>
    <row r="21" spans="1:4" x14ac:dyDescent="0.2">
      <c r="A21" s="9"/>
      <c r="B21" s="9"/>
    </row>
    <row r="22" spans="1:4" x14ac:dyDescent="0.2">
      <c r="A22" s="43" t="s">
        <v>88</v>
      </c>
    </row>
    <row r="23" spans="1:4" x14ac:dyDescent="0.2">
      <c r="A23" s="43" t="s">
        <v>89</v>
      </c>
    </row>
    <row r="24" spans="1:4" x14ac:dyDescent="0.2">
      <c r="A24" s="44" t="s">
        <v>90</v>
      </c>
      <c r="B24" s="45"/>
    </row>
    <row r="28" spans="1:4" x14ac:dyDescent="0.2">
      <c r="B28" s="5"/>
      <c r="C28" s="5"/>
      <c r="D28" s="9"/>
    </row>
    <row r="29" spans="1:4" x14ac:dyDescent="0.2">
      <c r="B29" s="5"/>
      <c r="C29" s="5"/>
      <c r="D29" s="9"/>
    </row>
  </sheetData>
  <sheetProtection selectLockedCells="1" selectUnlockedCells="1"/>
  <pageMargins left="0.74791666666666667" right="0.74791666666666667" top="1.070138888888889" bottom="1.0597222222222222" header="0.51180555555555551" footer="0.51180555555555551"/>
  <pageSetup paperSize="9" scale="73" firstPageNumber="0" fitToHeight="17" orientation="portrait" horizontalDpi="300" verticalDpi="3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Paint.Picture" shapeId="2049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19050</xdr:rowOff>
              </from>
              <to>
                <xdr:col>3</xdr:col>
                <xdr:colOff>1695450</xdr:colOff>
                <xdr:row>5</xdr:row>
                <xdr:rowOff>390525</xdr:rowOff>
              </to>
            </anchor>
          </objectPr>
        </oleObject>
      </mc:Choice>
      <mc:Fallback>
        <oleObject progId="Paint.Picture" shapeId="2049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23"/>
  <sheetViews>
    <sheetView view="pageBreakPreview" zoomScaleNormal="120" zoomScaleSheetLayoutView="100" workbookViewId="0">
      <selection activeCell="B15" sqref="B15"/>
    </sheetView>
  </sheetViews>
  <sheetFormatPr defaultColWidth="8.5703125" defaultRowHeight="12.75" customHeight="1" x14ac:dyDescent="0.2"/>
  <cols>
    <col min="1" max="1" width="10.28515625" style="19" customWidth="1"/>
    <col min="2" max="2" width="37.7109375" style="46" customWidth="1"/>
    <col min="3" max="3" width="17.5703125" style="19" customWidth="1"/>
    <col min="4" max="4" width="8.85546875" style="30" bestFit="1" customWidth="1"/>
    <col min="5" max="5" width="10.7109375" style="30" bestFit="1" customWidth="1"/>
    <col min="6" max="6" width="8.85546875" style="30" customWidth="1"/>
    <col min="7" max="7" width="11.85546875" style="9" bestFit="1" customWidth="1"/>
    <col min="8" max="8" width="8.5703125" style="9" customWidth="1"/>
    <col min="9" max="9" width="10.7109375" style="9" bestFit="1" customWidth="1"/>
    <col min="10" max="16384" width="8.5703125" style="9"/>
  </cols>
  <sheetData>
    <row r="1" spans="1:10" ht="12.75" customHeight="1" x14ac:dyDescent="0.2">
      <c r="A1" s="111"/>
      <c r="B1" s="112"/>
      <c r="C1" s="113"/>
      <c r="D1" s="114"/>
      <c r="E1" s="114"/>
      <c r="F1" s="114"/>
      <c r="G1" s="115"/>
      <c r="H1" s="115"/>
    </row>
    <row r="2" spans="1:10" ht="12.75" customHeight="1" x14ac:dyDescent="0.2">
      <c r="A2" s="116"/>
    </row>
    <row r="3" spans="1:10" ht="12.75" customHeight="1" x14ac:dyDescent="0.2">
      <c r="A3" s="116"/>
    </row>
    <row r="4" spans="1:10" ht="12.75" customHeight="1" x14ac:dyDescent="0.2">
      <c r="A4" s="116"/>
    </row>
    <row r="5" spans="1:10" ht="37.5" customHeight="1" x14ac:dyDescent="0.2">
      <c r="A5" s="117"/>
      <c r="B5" s="118"/>
      <c r="C5" s="119"/>
      <c r="D5" s="120"/>
      <c r="E5" s="120"/>
      <c r="F5" s="120"/>
      <c r="G5" s="121"/>
      <c r="H5" s="121"/>
    </row>
    <row r="6" spans="1:10" ht="12.75" customHeight="1" x14ac:dyDescent="0.2">
      <c r="A6" s="122" t="s">
        <v>269</v>
      </c>
      <c r="B6" s="395" t="str">
        <f>'PLANILHA SINTÉTICA'!B7:D7</f>
        <v>REPARO DE COBERTURA DE ANEXO DA DRF NATAL</v>
      </c>
      <c r="C6" s="395"/>
      <c r="D6" s="395"/>
      <c r="E6" s="395"/>
      <c r="F6" s="395"/>
      <c r="G6" s="395"/>
      <c r="H6" s="395"/>
      <c r="I6" s="395"/>
      <c r="J6" s="395"/>
    </row>
    <row r="7" spans="1:10" ht="12.75" customHeight="1" x14ac:dyDescent="0.2">
      <c r="A7" s="123" t="s">
        <v>0</v>
      </c>
      <c r="B7" s="395" t="str">
        <f>'PLANILHA SINTÉTICA'!B8:D8</f>
        <v>ESPLANADA SILVA JARDIM, 83 - RIBEIRA, NATAL/RN</v>
      </c>
      <c r="C7" s="395"/>
      <c r="D7" s="395"/>
      <c r="E7" s="395"/>
      <c r="F7" s="395"/>
      <c r="G7" s="395"/>
      <c r="H7" s="395"/>
      <c r="I7" s="395"/>
      <c r="J7" s="395"/>
    </row>
    <row r="8" spans="1:10" s="17" customFormat="1" ht="13.5" customHeight="1" thickBot="1" x14ac:dyDescent="0.25">
      <c r="A8" s="236"/>
      <c r="B8" s="394" t="s">
        <v>91</v>
      </c>
      <c r="C8" s="394"/>
      <c r="D8" s="394"/>
      <c r="E8" s="394"/>
      <c r="F8" s="394"/>
      <c r="G8" s="394"/>
      <c r="H8" s="394"/>
      <c r="I8" s="394"/>
      <c r="J8" s="394"/>
    </row>
    <row r="9" spans="1:10" s="17" customFormat="1" ht="12.75" customHeight="1" x14ac:dyDescent="0.2">
      <c r="A9" s="228" t="s">
        <v>5</v>
      </c>
      <c r="B9" s="232" t="s">
        <v>69</v>
      </c>
      <c r="C9" s="228" t="s">
        <v>92</v>
      </c>
      <c r="D9" s="243" t="s">
        <v>93</v>
      </c>
      <c r="E9" s="392" t="s">
        <v>94</v>
      </c>
      <c r="F9" s="393"/>
      <c r="G9" s="392" t="s">
        <v>95</v>
      </c>
      <c r="H9" s="393"/>
      <c r="I9" s="392" t="s">
        <v>207</v>
      </c>
      <c r="J9" s="393"/>
    </row>
    <row r="10" spans="1:10" ht="12.75" customHeight="1" x14ac:dyDescent="0.2">
      <c r="A10" s="355">
        <v>1</v>
      </c>
      <c r="B10" s="233" t="str">
        <f>'PLANILHA SINTÉTICA'!B11</f>
        <v>SERVIÇOS PRELIMINARES</v>
      </c>
      <c r="C10" s="229">
        <f>'PLANILHA SINTÉTICA'!E11*(1+'PLANILHA SINTÉTICA'!G53/100)</f>
        <v>0</v>
      </c>
      <c r="D10" s="244" t="e">
        <f t="shared" ref="D10:D17" si="0">C10/$C$18</f>
        <v>#DIV/0!</v>
      </c>
      <c r="E10" s="237">
        <f>C10*F10</f>
        <v>0</v>
      </c>
      <c r="F10" s="238">
        <v>1</v>
      </c>
      <c r="G10" s="237">
        <f>H10*C10</f>
        <v>0</v>
      </c>
      <c r="H10" s="238">
        <v>0</v>
      </c>
      <c r="I10" s="237">
        <f>J10*C10</f>
        <v>0</v>
      </c>
      <c r="J10" s="238">
        <v>0</v>
      </c>
    </row>
    <row r="11" spans="1:10" ht="12.75" customHeight="1" x14ac:dyDescent="0.2">
      <c r="A11" s="355">
        <v>2</v>
      </c>
      <c r="B11" s="233" t="str">
        <f>'PLANILHA SINTÉTICA'!B15</f>
        <v>REMOÇÕES E DEMOLIÇÕES</v>
      </c>
      <c r="C11" s="229">
        <f>'PLANILHA SINTÉTICA'!E15*(1+'PLANILHA SINTÉTICA'!G53/100)</f>
        <v>0</v>
      </c>
      <c r="D11" s="244" t="e">
        <f t="shared" si="0"/>
        <v>#DIV/0!</v>
      </c>
      <c r="E11" s="237">
        <f t="shared" ref="E11:E17" si="1">C11*F11</f>
        <v>0</v>
      </c>
      <c r="F11" s="238">
        <v>1</v>
      </c>
      <c r="G11" s="237">
        <f t="shared" ref="G11:G17" si="2">H11*C11</f>
        <v>0</v>
      </c>
      <c r="H11" s="238">
        <v>0</v>
      </c>
      <c r="I11" s="237">
        <f>J11*C11</f>
        <v>0</v>
      </c>
      <c r="J11" s="238">
        <v>0</v>
      </c>
    </row>
    <row r="12" spans="1:10" ht="12.75" customHeight="1" x14ac:dyDescent="0.2">
      <c r="A12" s="355">
        <v>3</v>
      </c>
      <c r="B12" s="233" t="str">
        <f>'PLANILHA SINTÉTICA'!B26</f>
        <v>REPARO DE COBERTURA</v>
      </c>
      <c r="C12" s="229">
        <f>'PLANILHA SINTÉTICA'!E26*(1+'PLANILHA SINTÉTICA'!G53/100)</f>
        <v>0</v>
      </c>
      <c r="D12" s="244" t="e">
        <f t="shared" si="0"/>
        <v>#DIV/0!</v>
      </c>
      <c r="E12" s="237">
        <f t="shared" si="1"/>
        <v>0</v>
      </c>
      <c r="F12" s="238">
        <v>0.5</v>
      </c>
      <c r="G12" s="237">
        <f t="shared" si="2"/>
        <v>0</v>
      </c>
      <c r="H12" s="238">
        <v>0.5</v>
      </c>
      <c r="I12" s="237">
        <f t="shared" ref="I12:I17" si="3">J12*C12</f>
        <v>0</v>
      </c>
      <c r="J12" s="238">
        <v>0</v>
      </c>
    </row>
    <row r="13" spans="1:10" ht="12.75" customHeight="1" x14ac:dyDescent="0.2">
      <c r="A13" s="355">
        <v>4</v>
      </c>
      <c r="B13" s="233" t="str">
        <f>'PLANILHA SINTÉTICA'!B36</f>
        <v>INSTALAÇÕES DE ÁGUAS PLUVIAIS</v>
      </c>
      <c r="C13" s="229">
        <f>'PLANILHA SINTÉTICA'!E36*(1+'PLANILHA SINTÉTICA'!G53/100)</f>
        <v>0</v>
      </c>
      <c r="D13" s="244" t="e">
        <f t="shared" si="0"/>
        <v>#DIV/0!</v>
      </c>
      <c r="E13" s="237">
        <f t="shared" si="1"/>
        <v>0</v>
      </c>
      <c r="F13" s="238">
        <v>0</v>
      </c>
      <c r="G13" s="237">
        <f t="shared" si="2"/>
        <v>0</v>
      </c>
      <c r="H13" s="238">
        <v>1</v>
      </c>
      <c r="I13" s="237">
        <f t="shared" si="3"/>
        <v>0</v>
      </c>
      <c r="J13" s="238">
        <v>0</v>
      </c>
    </row>
    <row r="14" spans="1:10" ht="12.75" customHeight="1" x14ac:dyDescent="0.2">
      <c r="A14" s="355">
        <v>5</v>
      </c>
      <c r="B14" s="233" t="str">
        <f>'PLANILHA SINTÉTICA'!B38</f>
        <v>REVESTIMENTO</v>
      </c>
      <c r="C14" s="229">
        <f>'PLANILHA SINTÉTICA'!E38*(1+'PLANILHA SINTÉTICA'!G53/100)</f>
        <v>0</v>
      </c>
      <c r="D14" s="244" t="e">
        <f t="shared" si="0"/>
        <v>#DIV/0!</v>
      </c>
      <c r="E14" s="237">
        <f t="shared" si="1"/>
        <v>0</v>
      </c>
      <c r="F14" s="238">
        <v>0</v>
      </c>
      <c r="G14" s="237">
        <f t="shared" si="2"/>
        <v>0</v>
      </c>
      <c r="H14" s="238">
        <v>0.25</v>
      </c>
      <c r="I14" s="237">
        <f t="shared" si="3"/>
        <v>0</v>
      </c>
      <c r="J14" s="238">
        <v>0.75</v>
      </c>
    </row>
    <row r="15" spans="1:10" ht="12.75" customHeight="1" x14ac:dyDescent="0.2">
      <c r="A15" s="355">
        <v>6</v>
      </c>
      <c r="B15" s="233" t="str">
        <f>'PLANILHA SINTÉTICA'!B40</f>
        <v>ILUMINAÇÃO</v>
      </c>
      <c r="C15" s="229">
        <f>'PLANILHA SINTÉTICA'!E40*(1+'PLANILHA SINTÉTICA'!G53/100)</f>
        <v>0</v>
      </c>
      <c r="D15" s="244" t="e">
        <f t="shared" si="0"/>
        <v>#DIV/0!</v>
      </c>
      <c r="E15" s="237">
        <f t="shared" si="1"/>
        <v>0</v>
      </c>
      <c r="F15" s="238">
        <v>0</v>
      </c>
      <c r="G15" s="237">
        <f t="shared" si="2"/>
        <v>0</v>
      </c>
      <c r="H15" s="238">
        <v>0</v>
      </c>
      <c r="I15" s="237">
        <f t="shared" si="3"/>
        <v>0</v>
      </c>
      <c r="J15" s="238">
        <v>1</v>
      </c>
    </row>
    <row r="16" spans="1:10" ht="12.75" customHeight="1" x14ac:dyDescent="0.2">
      <c r="A16" s="355">
        <v>7</v>
      </c>
      <c r="B16" s="351" t="str">
        <f>'PLANILHA SINTÉTICA'!B45</f>
        <v>ADMINISTRAÇÃO DOS SERVIÇOS</v>
      </c>
      <c r="C16" s="352">
        <f>'PLANILHA SINTÉTICA'!E45*(1+'PLANILHA SINTÉTICA'!G53/100)</f>
        <v>0</v>
      </c>
      <c r="D16" s="244" t="e">
        <f t="shared" si="0"/>
        <v>#DIV/0!</v>
      </c>
      <c r="E16" s="353">
        <f t="shared" si="1"/>
        <v>0</v>
      </c>
      <c r="F16" s="354">
        <v>0.3</v>
      </c>
      <c r="G16" s="237">
        <f t="shared" si="2"/>
        <v>0</v>
      </c>
      <c r="H16" s="354">
        <v>0.25</v>
      </c>
      <c r="I16" s="237">
        <f t="shared" si="3"/>
        <v>0</v>
      </c>
      <c r="J16" s="354">
        <v>0.45</v>
      </c>
    </row>
    <row r="17" spans="1:10" ht="12.75" customHeight="1" x14ac:dyDescent="0.2">
      <c r="A17" s="355">
        <v>8</v>
      </c>
      <c r="B17" s="351" t="str">
        <f>'PLANILHA SINTÉTICA'!B49</f>
        <v>SERVIÇOS FINAIS</v>
      </c>
      <c r="C17" s="352">
        <f>'PLANILHA SINTÉTICA'!E49*(1+'PLANILHA SINTÉTICA'!G53/100)</f>
        <v>0</v>
      </c>
      <c r="D17" s="244" t="e">
        <f t="shared" si="0"/>
        <v>#DIV/0!</v>
      </c>
      <c r="E17" s="353">
        <f t="shared" si="1"/>
        <v>0</v>
      </c>
      <c r="F17" s="354">
        <v>0</v>
      </c>
      <c r="G17" s="353">
        <f t="shared" si="2"/>
        <v>0</v>
      </c>
      <c r="H17" s="354">
        <v>0</v>
      </c>
      <c r="I17" s="237">
        <f t="shared" si="3"/>
        <v>0</v>
      </c>
      <c r="J17" s="354">
        <v>1</v>
      </c>
    </row>
    <row r="18" spans="1:10" s="17" customFormat="1" ht="12.75" customHeight="1" x14ac:dyDescent="0.2">
      <c r="A18" s="396"/>
      <c r="B18" s="234" t="s">
        <v>96</v>
      </c>
      <c r="C18" s="230">
        <f>SUM(C10:C17)</f>
        <v>0</v>
      </c>
      <c r="D18" s="245" t="e">
        <f>SUM(D10:D17)</f>
        <v>#DIV/0!</v>
      </c>
      <c r="E18" s="239">
        <f>SUM(E10:E17)</f>
        <v>0</v>
      </c>
      <c r="F18" s="240" t="e">
        <f>E18/C18</f>
        <v>#DIV/0!</v>
      </c>
      <c r="G18" s="239">
        <f>SUM(G10:G17)</f>
        <v>0</v>
      </c>
      <c r="H18" s="240" t="e">
        <f>G18/C18</f>
        <v>#DIV/0!</v>
      </c>
      <c r="I18" s="239">
        <f>SUM(I10:I17)</f>
        <v>0</v>
      </c>
      <c r="J18" s="240" t="e">
        <f>I18/C18</f>
        <v>#DIV/0!</v>
      </c>
    </row>
    <row r="19" spans="1:10" s="17" customFormat="1" ht="12.75" customHeight="1" thickBot="1" x14ac:dyDescent="0.25">
      <c r="A19" s="397"/>
      <c r="B19" s="235" t="s">
        <v>97</v>
      </c>
      <c r="C19" s="231"/>
      <c r="D19" s="246"/>
      <c r="E19" s="241">
        <f>E18</f>
        <v>0</v>
      </c>
      <c r="F19" s="242" t="e">
        <f>E19/C18</f>
        <v>#DIV/0!</v>
      </c>
      <c r="G19" s="241">
        <f>G18+E19</f>
        <v>0</v>
      </c>
      <c r="H19" s="242" t="e">
        <f>G19/C18</f>
        <v>#DIV/0!</v>
      </c>
      <c r="I19" s="241">
        <f>I18+G19</f>
        <v>0</v>
      </c>
      <c r="J19" s="242" t="e">
        <f>I19/C18</f>
        <v>#DIV/0!</v>
      </c>
    </row>
    <row r="20" spans="1:10" ht="12.75" customHeight="1" x14ac:dyDescent="0.2">
      <c r="G20" s="47"/>
    </row>
    <row r="22" spans="1:10" ht="12.75" customHeight="1" x14ac:dyDescent="0.2">
      <c r="C22" s="9"/>
      <c r="D22" s="9"/>
      <c r="E22" s="9"/>
      <c r="F22" s="9"/>
    </row>
    <row r="23" spans="1:10" ht="12.75" customHeight="1" x14ac:dyDescent="0.2">
      <c r="C23" s="9"/>
      <c r="D23" s="9"/>
      <c r="E23" s="9"/>
      <c r="F23" s="9"/>
    </row>
  </sheetData>
  <sheetProtection selectLockedCells="1" selectUnlockedCells="1"/>
  <mergeCells count="7">
    <mergeCell ref="I9:J9"/>
    <mergeCell ref="B8:J8"/>
    <mergeCell ref="B7:J7"/>
    <mergeCell ref="B6:J6"/>
    <mergeCell ref="A18:A19"/>
    <mergeCell ref="G9:H9"/>
    <mergeCell ref="E9:F9"/>
  </mergeCells>
  <pageMargins left="0.97013888888888888" right="0.45" top="1.1902777777777778" bottom="0.27013888888888887" header="0.51180555555555551" footer="0.51180555555555551"/>
  <pageSetup paperSize="9" scale="64" firstPageNumber="0" fitToHeight="17" orientation="portrait" horizontalDpi="300" verticalDpi="3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Paint.Picture" shapeId="3073" r:id="rId4">
          <objectPr defaultSize="0" autoPict="0" r:id="rId5">
            <anchor moveWithCells="1" sizeWithCells="1">
              <from>
                <xdr:col>0</xdr:col>
                <xdr:colOff>476250</xdr:colOff>
                <xdr:row>0</xdr:row>
                <xdr:rowOff>9525</xdr:rowOff>
              </from>
              <to>
                <xdr:col>8</xdr:col>
                <xdr:colOff>476250</xdr:colOff>
                <xdr:row>4</xdr:row>
                <xdr:rowOff>447675</xdr:rowOff>
              </to>
            </anchor>
          </objectPr>
        </oleObject>
      </mc:Choice>
      <mc:Fallback>
        <oleObject progId="Paint.Picture" shapeId="3073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126"/>
  <sheetViews>
    <sheetView showGridLines="0" view="pageBreakPreview" zoomScale="85" zoomScaleNormal="100" zoomScaleSheetLayoutView="85" workbookViewId="0">
      <selection activeCell="B125" sqref="B125:B126"/>
    </sheetView>
  </sheetViews>
  <sheetFormatPr defaultColWidth="8.5703125" defaultRowHeight="12.75" x14ac:dyDescent="0.2"/>
  <cols>
    <col min="1" max="1" width="10.140625" style="19" customWidth="1"/>
    <col min="2" max="2" width="60.42578125" style="61" customWidth="1"/>
    <col min="3" max="3" width="9.140625" style="30" customWidth="1"/>
    <col min="4" max="4" width="17.140625" style="62" customWidth="1"/>
    <col min="5" max="5" width="10.85546875" style="9" customWidth="1"/>
    <col min="6" max="6" width="7.85546875" style="9" customWidth="1"/>
    <col min="7" max="7" width="8.7109375" style="9" bestFit="1" customWidth="1"/>
    <col min="8" max="8" width="7.7109375" style="9" customWidth="1"/>
    <col min="9" max="9" width="10.42578125" style="9" customWidth="1"/>
    <col min="10" max="10" width="10.140625" style="63" customWidth="1"/>
    <col min="11" max="16384" width="8.5703125" style="9"/>
  </cols>
  <sheetData>
    <row r="1" spans="1:10" s="30" customFormat="1" ht="11.25" customHeight="1" x14ac:dyDescent="0.2">
      <c r="A1" s="124"/>
      <c r="B1" s="125"/>
      <c r="C1" s="126"/>
      <c r="D1" s="126"/>
      <c r="E1" s="114"/>
      <c r="F1" s="114"/>
      <c r="G1" s="114"/>
      <c r="H1" s="114"/>
      <c r="I1" s="127"/>
      <c r="J1" s="64"/>
    </row>
    <row r="2" spans="1:10" s="30" customFormat="1" ht="11.25" customHeight="1" x14ac:dyDescent="0.2">
      <c r="A2" s="128"/>
      <c r="B2" s="65"/>
      <c r="C2" s="66"/>
      <c r="D2" s="66"/>
      <c r="I2" s="129"/>
      <c r="J2" s="64"/>
    </row>
    <row r="3" spans="1:10" s="30" customFormat="1" ht="11.25" customHeight="1" x14ac:dyDescent="0.2">
      <c r="A3" s="128"/>
      <c r="B3" s="65"/>
      <c r="C3" s="66"/>
      <c r="D3" s="66"/>
      <c r="I3" s="129"/>
      <c r="J3" s="64"/>
    </row>
    <row r="4" spans="1:10" s="30" customFormat="1" ht="11.25" customHeight="1" x14ac:dyDescent="0.2">
      <c r="A4" s="128"/>
      <c r="B4" s="65"/>
      <c r="C4" s="66"/>
      <c r="D4" s="66"/>
      <c r="I4" s="129"/>
      <c r="J4" s="64"/>
    </row>
    <row r="5" spans="1:10" s="30" customFormat="1" ht="11.25" customHeight="1" x14ac:dyDescent="0.2">
      <c r="A5" s="128"/>
      <c r="B5" s="65"/>
      <c r="C5" s="66"/>
      <c r="D5" s="66"/>
      <c r="I5" s="129"/>
      <c r="J5" s="64"/>
    </row>
    <row r="6" spans="1:10" s="30" customFormat="1" ht="41.25" customHeight="1" thickBot="1" x14ac:dyDescent="0.25">
      <c r="A6" s="128"/>
      <c r="B6" s="65"/>
      <c r="C6" s="66"/>
      <c r="D6" s="66"/>
      <c r="I6" s="129"/>
      <c r="J6" s="64"/>
    </row>
    <row r="7" spans="1:10" s="60" customFormat="1" ht="15" customHeight="1" x14ac:dyDescent="0.2">
      <c r="A7" s="310" t="str">
        <f>'PLANILHA SINTÉTICA'!A7</f>
        <v>SERVIÇO</v>
      </c>
      <c r="B7" s="398" t="str">
        <f>'PLANILHA SINTÉTICA'!B7</f>
        <v>REPARO DE COBERTURA DE ANEXO DA DRF NATAL</v>
      </c>
      <c r="C7" s="398"/>
      <c r="D7" s="398"/>
      <c r="E7" s="398"/>
      <c r="F7" s="398"/>
      <c r="G7" s="398"/>
      <c r="H7" s="398"/>
      <c r="I7" s="399"/>
      <c r="J7" s="67"/>
    </row>
    <row r="8" spans="1:10" s="60" customFormat="1" ht="15" customHeight="1" thickBot="1" x14ac:dyDescent="0.25">
      <c r="A8" s="325" t="str">
        <f>'PLANILHA SINTÉTICA'!A8</f>
        <v>LOCAL</v>
      </c>
      <c r="B8" s="400" t="str">
        <f>'PLANILHA SINTÉTICA'!B8</f>
        <v>ESPLANADA SILVA JARDIM, 83 - RIBEIRA, NATAL/RN</v>
      </c>
      <c r="C8" s="400"/>
      <c r="D8" s="400"/>
      <c r="E8" s="400"/>
      <c r="F8" s="400"/>
      <c r="G8" s="400"/>
      <c r="H8" s="400"/>
      <c r="I8" s="401"/>
      <c r="J8" s="67"/>
    </row>
    <row r="9" spans="1:10" s="30" customFormat="1" x14ac:dyDescent="0.2">
      <c r="A9" s="402" t="s">
        <v>133</v>
      </c>
      <c r="B9" s="403"/>
      <c r="C9" s="403"/>
      <c r="D9" s="403"/>
      <c r="E9" s="403"/>
      <c r="F9" s="403"/>
      <c r="G9" s="403"/>
      <c r="H9" s="403"/>
      <c r="I9" s="404"/>
      <c r="J9" s="68"/>
    </row>
    <row r="10" spans="1:10" s="70" customFormat="1" ht="33.75" customHeight="1" thickBot="1" x14ac:dyDescent="0.25">
      <c r="A10" s="328" t="s">
        <v>3</v>
      </c>
      <c r="B10" s="329" t="s">
        <v>134</v>
      </c>
      <c r="C10" s="330" t="s">
        <v>102</v>
      </c>
      <c r="D10" s="331" t="s">
        <v>8</v>
      </c>
      <c r="E10" s="405" t="s">
        <v>135</v>
      </c>
      <c r="F10" s="405"/>
      <c r="G10" s="405"/>
      <c r="H10" s="405"/>
      <c r="I10" s="406"/>
      <c r="J10" s="69"/>
    </row>
    <row r="11" spans="1:10" s="70" customFormat="1" x14ac:dyDescent="0.2">
      <c r="A11" s="335" t="s">
        <v>11</v>
      </c>
      <c r="B11" s="336" t="s">
        <v>12</v>
      </c>
      <c r="C11" s="337"/>
      <c r="D11" s="337"/>
      <c r="E11" s="337"/>
      <c r="F11" s="337"/>
      <c r="G11" s="337"/>
      <c r="H11" s="337"/>
      <c r="I11" s="338"/>
      <c r="J11" s="71"/>
    </row>
    <row r="12" spans="1:10" s="70" customFormat="1" x14ac:dyDescent="0.2">
      <c r="A12" s="311" t="s">
        <v>13</v>
      </c>
      <c r="B12" s="297" t="s">
        <v>15</v>
      </c>
      <c r="C12" s="298" t="s">
        <v>136</v>
      </c>
      <c r="D12" s="299"/>
      <c r="E12" s="300"/>
      <c r="F12" s="300"/>
      <c r="G12" s="300"/>
      <c r="H12" s="300"/>
      <c r="I12" s="312"/>
      <c r="J12" s="72"/>
    </row>
    <row r="13" spans="1:10" s="70" customFormat="1" ht="22.5" customHeight="1" x14ac:dyDescent="0.2">
      <c r="A13" s="313"/>
      <c r="B13" s="301"/>
      <c r="C13" s="300"/>
      <c r="D13" s="300"/>
      <c r="E13" s="280" t="s">
        <v>137</v>
      </c>
      <c r="F13" s="280" t="s">
        <v>138</v>
      </c>
      <c r="G13" s="280"/>
      <c r="H13" s="280" t="s">
        <v>139</v>
      </c>
      <c r="I13" s="314" t="s">
        <v>140</v>
      </c>
      <c r="J13" s="73"/>
    </row>
    <row r="14" spans="1:10" s="70" customFormat="1" x14ac:dyDescent="0.2">
      <c r="A14" s="313"/>
      <c r="B14" s="301"/>
      <c r="C14" s="302"/>
      <c r="D14" s="303"/>
      <c r="E14" s="282">
        <v>2</v>
      </c>
      <c r="F14" s="283">
        <v>1</v>
      </c>
      <c r="G14" s="283"/>
      <c r="H14" s="282">
        <v>1</v>
      </c>
      <c r="I14" s="315">
        <f>H14*F14*E14</f>
        <v>2</v>
      </c>
      <c r="J14" s="74"/>
    </row>
    <row r="15" spans="1:10" s="70" customFormat="1" x14ac:dyDescent="0.2">
      <c r="A15" s="311" t="s">
        <v>17</v>
      </c>
      <c r="B15" s="304" t="s">
        <v>20</v>
      </c>
      <c r="C15" s="84" t="s">
        <v>142</v>
      </c>
      <c r="D15" s="299"/>
      <c r="E15" s="300"/>
      <c r="F15" s="300"/>
      <c r="G15" s="300"/>
      <c r="H15" s="300"/>
      <c r="I15" s="312"/>
      <c r="J15" s="74"/>
    </row>
    <row r="16" spans="1:10" s="70" customFormat="1" ht="23.25" thickBot="1" x14ac:dyDescent="0.25">
      <c r="A16" s="339" t="s">
        <v>98</v>
      </c>
      <c r="B16" s="340" t="s">
        <v>209</v>
      </c>
      <c r="C16" s="341" t="s">
        <v>142</v>
      </c>
      <c r="D16" s="342"/>
      <c r="E16" s="343"/>
      <c r="F16" s="343"/>
      <c r="G16" s="343"/>
      <c r="H16" s="343"/>
      <c r="I16" s="344">
        <v>20.8</v>
      </c>
      <c r="J16" s="74"/>
    </row>
    <row r="17" spans="1:10" x14ac:dyDescent="0.2">
      <c r="A17" s="335" t="s">
        <v>22</v>
      </c>
      <c r="B17" s="336" t="s">
        <v>23</v>
      </c>
      <c r="C17" s="345"/>
      <c r="D17" s="346"/>
      <c r="E17" s="346"/>
      <c r="F17" s="346"/>
      <c r="G17" s="346"/>
      <c r="H17" s="346"/>
      <c r="I17" s="347"/>
      <c r="J17" s="74"/>
    </row>
    <row r="18" spans="1:10" ht="22.5" x14ac:dyDescent="0.2">
      <c r="A18" s="316" t="s">
        <v>24</v>
      </c>
      <c r="B18" s="131" t="s">
        <v>25</v>
      </c>
      <c r="C18" s="84" t="s">
        <v>16</v>
      </c>
      <c r="D18" s="299"/>
      <c r="E18" s="300"/>
      <c r="F18" s="300"/>
      <c r="G18" s="300"/>
      <c r="H18" s="300"/>
      <c r="I18" s="312"/>
    </row>
    <row r="19" spans="1:10" x14ac:dyDescent="0.2">
      <c r="A19" s="316"/>
      <c r="B19" s="305"/>
      <c r="C19" s="306"/>
      <c r="D19" s="282"/>
      <c r="E19" s="280" t="s">
        <v>143</v>
      </c>
      <c r="F19" s="280" t="s">
        <v>137</v>
      </c>
      <c r="G19" s="280" t="s">
        <v>144</v>
      </c>
      <c r="H19" s="280" t="s">
        <v>145</v>
      </c>
      <c r="I19" s="314" t="s">
        <v>140</v>
      </c>
    </row>
    <row r="20" spans="1:10" x14ac:dyDescent="0.2">
      <c r="A20" s="316"/>
      <c r="B20" s="305" t="s">
        <v>146</v>
      </c>
      <c r="C20" s="306"/>
      <c r="D20" s="282"/>
      <c r="E20" s="280"/>
      <c r="F20" s="280"/>
      <c r="G20" s="280">
        <v>117.15</v>
      </c>
      <c r="H20" s="280">
        <v>1</v>
      </c>
      <c r="I20" s="317">
        <f>G20*H20</f>
        <v>117.15</v>
      </c>
    </row>
    <row r="21" spans="1:10" ht="12.75" customHeight="1" x14ac:dyDescent="0.2">
      <c r="A21" s="316"/>
      <c r="B21" s="281" t="s">
        <v>147</v>
      </c>
      <c r="C21" s="281"/>
      <c r="D21" s="281"/>
      <c r="E21" s="282"/>
      <c r="F21" s="283"/>
      <c r="G21" s="283">
        <v>13.6</v>
      </c>
      <c r="H21" s="284">
        <v>1</v>
      </c>
      <c r="I21" s="317">
        <f>G21*H21</f>
        <v>13.6</v>
      </c>
      <c r="J21" s="73"/>
    </row>
    <row r="22" spans="1:10" ht="12.75" customHeight="1" x14ac:dyDescent="0.2">
      <c r="A22" s="316"/>
      <c r="B22" s="281" t="s">
        <v>160</v>
      </c>
      <c r="C22" s="281"/>
      <c r="D22" s="281"/>
      <c r="E22" s="282"/>
      <c r="F22" s="283"/>
      <c r="G22" s="283">
        <v>4.8499999999999996</v>
      </c>
      <c r="H22" s="284">
        <v>1</v>
      </c>
      <c r="I22" s="317">
        <f>G22*H22</f>
        <v>4.8499999999999996</v>
      </c>
      <c r="J22" s="73"/>
    </row>
    <row r="23" spans="1:10" ht="12.75" customHeight="1" x14ac:dyDescent="0.2">
      <c r="A23" s="316"/>
      <c r="B23" s="281" t="s">
        <v>96</v>
      </c>
      <c r="C23" s="281"/>
      <c r="D23" s="281"/>
      <c r="E23" s="282"/>
      <c r="F23" s="283"/>
      <c r="G23" s="283"/>
      <c r="H23" s="284"/>
      <c r="I23" s="317">
        <f>SUM(I20:I22)</f>
        <v>135.6</v>
      </c>
      <c r="J23" s="73"/>
    </row>
    <row r="24" spans="1:10" x14ac:dyDescent="0.2">
      <c r="A24" s="316" t="s">
        <v>148</v>
      </c>
      <c r="B24" s="136" t="s">
        <v>28</v>
      </c>
      <c r="C24" s="84" t="s">
        <v>16</v>
      </c>
      <c r="D24" s="299"/>
      <c r="E24" s="300"/>
      <c r="F24" s="300"/>
      <c r="G24" s="300"/>
      <c r="H24" s="300"/>
      <c r="I24" s="312"/>
    </row>
    <row r="25" spans="1:10" x14ac:dyDescent="0.2">
      <c r="A25" s="316"/>
      <c r="B25" s="281"/>
      <c r="C25" s="281"/>
      <c r="D25" s="281"/>
      <c r="E25" s="280" t="s">
        <v>143</v>
      </c>
      <c r="F25" s="280" t="s">
        <v>137</v>
      </c>
      <c r="G25" s="280" t="s">
        <v>144</v>
      </c>
      <c r="H25" s="280" t="s">
        <v>145</v>
      </c>
      <c r="I25" s="314" t="s">
        <v>149</v>
      </c>
    </row>
    <row r="26" spans="1:10" x14ac:dyDescent="0.2">
      <c r="A26" s="316"/>
      <c r="B26" s="281" t="s">
        <v>150</v>
      </c>
      <c r="C26" s="281"/>
      <c r="D26" s="281"/>
      <c r="E26" s="282">
        <v>12</v>
      </c>
      <c r="F26" s="283">
        <v>0.8</v>
      </c>
      <c r="G26" s="283"/>
      <c r="H26" s="284"/>
      <c r="I26" s="317">
        <f>E26*F26</f>
        <v>9.6000000000000014</v>
      </c>
    </row>
    <row r="27" spans="1:10" x14ac:dyDescent="0.2">
      <c r="A27" s="316"/>
      <c r="B27" s="281" t="s">
        <v>193</v>
      </c>
      <c r="C27" s="281"/>
      <c r="D27" s="281"/>
      <c r="E27" s="282">
        <v>20.8</v>
      </c>
      <c r="F27" s="283">
        <v>0.35</v>
      </c>
      <c r="G27" s="283"/>
      <c r="H27" s="284"/>
      <c r="I27" s="317">
        <f>E27*F27</f>
        <v>7.2799999999999994</v>
      </c>
    </row>
    <row r="28" spans="1:10" x14ac:dyDescent="0.2">
      <c r="A28" s="316"/>
      <c r="B28" s="281" t="s">
        <v>194</v>
      </c>
      <c r="C28" s="281"/>
      <c r="D28" s="281"/>
      <c r="E28" s="282">
        <v>16.440000000000001</v>
      </c>
      <c r="F28" s="283">
        <v>0.5</v>
      </c>
      <c r="G28" s="283"/>
      <c r="H28" s="284"/>
      <c r="I28" s="317">
        <f>E28*F28</f>
        <v>8.2200000000000006</v>
      </c>
    </row>
    <row r="29" spans="1:10" x14ac:dyDescent="0.2">
      <c r="A29" s="316"/>
      <c r="B29" s="281" t="s">
        <v>96</v>
      </c>
      <c r="C29" s="281"/>
      <c r="D29" s="281"/>
      <c r="E29" s="282"/>
      <c r="F29" s="283"/>
      <c r="G29" s="283"/>
      <c r="H29" s="284"/>
      <c r="I29" s="317">
        <f>SUM(I26:I28)</f>
        <v>25.1</v>
      </c>
    </row>
    <row r="30" spans="1:10" ht="22.5" x14ac:dyDescent="0.2">
      <c r="A30" s="316" t="s">
        <v>26</v>
      </c>
      <c r="B30" s="131" t="s">
        <v>31</v>
      </c>
      <c r="C30" s="84" t="s">
        <v>141</v>
      </c>
      <c r="D30" s="299"/>
      <c r="E30" s="300"/>
      <c r="F30" s="300"/>
      <c r="G30" s="300"/>
      <c r="H30" s="300"/>
      <c r="I30" s="312"/>
    </row>
    <row r="31" spans="1:10" x14ac:dyDescent="0.2">
      <c r="A31" s="316"/>
      <c r="B31" s="281"/>
      <c r="C31" s="281"/>
      <c r="D31" s="281"/>
      <c r="E31" s="280" t="s">
        <v>152</v>
      </c>
      <c r="F31" s="280" t="s">
        <v>153</v>
      </c>
      <c r="G31" s="280" t="s">
        <v>221</v>
      </c>
      <c r="H31" s="280" t="s">
        <v>220</v>
      </c>
      <c r="I31" s="314" t="s">
        <v>222</v>
      </c>
    </row>
    <row r="32" spans="1:10" x14ac:dyDescent="0.2">
      <c r="A32" s="316"/>
      <c r="B32" s="281" t="s">
        <v>216</v>
      </c>
      <c r="C32" s="281"/>
      <c r="D32" s="281"/>
      <c r="E32" s="280">
        <v>117.15</v>
      </c>
      <c r="F32" s="280">
        <v>0.01</v>
      </c>
      <c r="G32" s="307">
        <f>E32*F32</f>
        <v>1.1715</v>
      </c>
      <c r="H32" s="280">
        <v>10</v>
      </c>
      <c r="I32" s="317">
        <f>G32*H32</f>
        <v>11.715</v>
      </c>
    </row>
    <row r="33" spans="1:9" x14ac:dyDescent="0.2">
      <c r="A33" s="316"/>
      <c r="B33" s="281" t="s">
        <v>215</v>
      </c>
      <c r="C33" s="281"/>
      <c r="D33" s="281"/>
      <c r="E33" s="280">
        <v>18.45</v>
      </c>
      <c r="F33" s="280">
        <v>6.0000000000000001E-3</v>
      </c>
      <c r="G33" s="307">
        <f t="shared" ref="G33:G36" si="0">E33*F33</f>
        <v>0.11069999999999999</v>
      </c>
      <c r="H33" s="280">
        <v>10</v>
      </c>
      <c r="I33" s="317">
        <f t="shared" ref="I33:I36" si="1">G33*H33</f>
        <v>1.107</v>
      </c>
    </row>
    <row r="34" spans="1:9" x14ac:dyDescent="0.2">
      <c r="A34" s="316"/>
      <c r="B34" s="281" t="s">
        <v>217</v>
      </c>
      <c r="C34" s="281"/>
      <c r="D34" s="281"/>
      <c r="E34" s="280">
        <v>143.16</v>
      </c>
      <c r="F34" s="280">
        <v>5.0000000000000001E-3</v>
      </c>
      <c r="G34" s="307">
        <f t="shared" si="0"/>
        <v>0.71579999999999999</v>
      </c>
      <c r="H34" s="280">
        <v>10</v>
      </c>
      <c r="I34" s="317">
        <f t="shared" si="1"/>
        <v>7.1579999999999995</v>
      </c>
    </row>
    <row r="35" spans="1:9" x14ac:dyDescent="0.2">
      <c r="A35" s="316"/>
      <c r="B35" s="281" t="s">
        <v>218</v>
      </c>
      <c r="C35" s="281"/>
      <c r="D35" s="281"/>
      <c r="E35" s="280">
        <v>16.5</v>
      </c>
      <c r="F35" s="280">
        <v>0.02</v>
      </c>
      <c r="G35" s="307">
        <f t="shared" si="0"/>
        <v>0.33</v>
      </c>
      <c r="H35" s="280">
        <v>2</v>
      </c>
      <c r="I35" s="317">
        <f t="shared" si="1"/>
        <v>0.66</v>
      </c>
    </row>
    <row r="36" spans="1:9" x14ac:dyDescent="0.2">
      <c r="A36" s="316"/>
      <c r="B36" s="281" t="s">
        <v>219</v>
      </c>
      <c r="C36" s="281"/>
      <c r="D36" s="281"/>
      <c r="E36" s="280">
        <v>25.1</v>
      </c>
      <c r="F36" s="280">
        <v>3.0000000000000001E-3</v>
      </c>
      <c r="G36" s="307">
        <f t="shared" si="0"/>
        <v>7.5300000000000006E-2</v>
      </c>
      <c r="H36" s="280">
        <v>5</v>
      </c>
      <c r="I36" s="317">
        <f t="shared" si="1"/>
        <v>0.37650000000000006</v>
      </c>
    </row>
    <row r="37" spans="1:9" x14ac:dyDescent="0.2">
      <c r="A37" s="316"/>
      <c r="B37" s="281"/>
      <c r="C37" s="281"/>
      <c r="D37" s="281"/>
      <c r="E37" s="282"/>
      <c r="F37" s="283"/>
      <c r="G37" s="283"/>
      <c r="H37" s="284"/>
      <c r="I37" s="317">
        <f>SUM(I32:I36)</f>
        <v>21.016499999999997</v>
      </c>
    </row>
    <row r="38" spans="1:9" ht="22.5" x14ac:dyDescent="0.2">
      <c r="A38" s="316" t="s">
        <v>29</v>
      </c>
      <c r="B38" s="131" t="s">
        <v>155</v>
      </c>
      <c r="C38" s="84" t="s">
        <v>16</v>
      </c>
      <c r="D38" s="299"/>
      <c r="E38" s="300"/>
      <c r="F38" s="300"/>
      <c r="G38" s="300"/>
      <c r="H38" s="300"/>
      <c r="I38" s="312"/>
    </row>
    <row r="39" spans="1:9" x14ac:dyDescent="0.2">
      <c r="A39" s="316"/>
      <c r="B39" s="281"/>
      <c r="C39" s="281"/>
      <c r="D39" s="281"/>
      <c r="E39" s="280" t="s">
        <v>143</v>
      </c>
      <c r="F39" s="280" t="s">
        <v>137</v>
      </c>
      <c r="G39" s="280" t="s">
        <v>144</v>
      </c>
      <c r="H39" s="280" t="s">
        <v>145</v>
      </c>
      <c r="I39" s="314" t="s">
        <v>140</v>
      </c>
    </row>
    <row r="40" spans="1:9" x14ac:dyDescent="0.2">
      <c r="A40" s="316"/>
      <c r="B40" s="281"/>
      <c r="C40" s="281"/>
      <c r="D40" s="281"/>
      <c r="E40" s="282">
        <v>16.5</v>
      </c>
      <c r="F40" s="283">
        <v>1</v>
      </c>
      <c r="G40" s="283"/>
      <c r="H40" s="284"/>
      <c r="I40" s="317">
        <f>E40*F40</f>
        <v>16.5</v>
      </c>
    </row>
    <row r="41" spans="1:9" ht="22.5" x14ac:dyDescent="0.2">
      <c r="A41" s="316" t="s">
        <v>151</v>
      </c>
      <c r="B41" s="131" t="s">
        <v>177</v>
      </c>
      <c r="C41" s="84" t="s">
        <v>16</v>
      </c>
      <c r="D41" s="299"/>
      <c r="E41" s="300"/>
      <c r="F41" s="300"/>
      <c r="G41" s="300"/>
      <c r="H41" s="300"/>
      <c r="I41" s="312"/>
    </row>
    <row r="42" spans="1:9" x14ac:dyDescent="0.2">
      <c r="A42" s="316"/>
      <c r="B42" s="281"/>
      <c r="C42" s="281"/>
      <c r="D42" s="281"/>
      <c r="E42" s="280" t="s">
        <v>143</v>
      </c>
      <c r="F42" s="280" t="s">
        <v>137</v>
      </c>
      <c r="G42" s="280" t="s">
        <v>144</v>
      </c>
      <c r="H42" s="280" t="s">
        <v>145</v>
      </c>
      <c r="I42" s="314" t="s">
        <v>140</v>
      </c>
    </row>
    <row r="43" spans="1:9" x14ac:dyDescent="0.2">
      <c r="A43" s="316"/>
      <c r="B43" s="281"/>
      <c r="C43" s="281"/>
      <c r="D43" s="281"/>
      <c r="E43" s="282"/>
      <c r="F43" s="283"/>
      <c r="G43" s="283">
        <v>143.46</v>
      </c>
      <c r="H43" s="284">
        <v>1</v>
      </c>
      <c r="I43" s="317">
        <f>G43</f>
        <v>143.46</v>
      </c>
    </row>
    <row r="44" spans="1:9" ht="22.5" x14ac:dyDescent="0.2">
      <c r="A44" s="316" t="s">
        <v>154</v>
      </c>
      <c r="B44" s="131" t="s">
        <v>179</v>
      </c>
      <c r="C44" s="84" t="s">
        <v>16</v>
      </c>
      <c r="D44" s="299"/>
      <c r="E44" s="300"/>
      <c r="F44" s="300"/>
      <c r="G44" s="300"/>
      <c r="H44" s="300"/>
      <c r="I44" s="312"/>
    </row>
    <row r="45" spans="1:9" x14ac:dyDescent="0.2">
      <c r="A45" s="316"/>
      <c r="B45" s="281"/>
      <c r="C45" s="281"/>
      <c r="D45" s="281"/>
      <c r="E45" s="280" t="s">
        <v>143</v>
      </c>
      <c r="F45" s="280" t="s">
        <v>137</v>
      </c>
      <c r="G45" s="280" t="s">
        <v>144</v>
      </c>
      <c r="H45" s="280" t="s">
        <v>145</v>
      </c>
      <c r="I45" s="314" t="s">
        <v>140</v>
      </c>
    </row>
    <row r="46" spans="1:9" x14ac:dyDescent="0.2">
      <c r="A46" s="316"/>
      <c r="B46" s="281"/>
      <c r="C46" s="281"/>
      <c r="D46" s="281"/>
      <c r="E46" s="282">
        <v>3.9</v>
      </c>
      <c r="F46" s="283">
        <v>2</v>
      </c>
      <c r="G46" s="283"/>
      <c r="H46" s="284"/>
      <c r="I46" s="317">
        <f>F46*E46</f>
        <v>7.8</v>
      </c>
    </row>
    <row r="47" spans="1:9" x14ac:dyDescent="0.2">
      <c r="A47" s="316" t="s">
        <v>156</v>
      </c>
      <c r="B47" s="131" t="s">
        <v>191</v>
      </c>
      <c r="C47" s="84" t="s">
        <v>16</v>
      </c>
      <c r="D47" s="299"/>
      <c r="E47" s="300"/>
      <c r="F47" s="300"/>
      <c r="G47" s="300"/>
      <c r="H47" s="300"/>
      <c r="I47" s="312"/>
    </row>
    <row r="48" spans="1:9" x14ac:dyDescent="0.2">
      <c r="A48" s="316"/>
      <c r="B48" s="281"/>
      <c r="C48" s="281"/>
      <c r="D48" s="281"/>
      <c r="E48" s="280" t="s">
        <v>143</v>
      </c>
      <c r="F48" s="280" t="s">
        <v>137</v>
      </c>
      <c r="G48" s="280" t="s">
        <v>144</v>
      </c>
      <c r="H48" s="280" t="s">
        <v>145</v>
      </c>
      <c r="I48" s="314" t="s">
        <v>140</v>
      </c>
    </row>
    <row r="49" spans="1:9" x14ac:dyDescent="0.2">
      <c r="A49" s="316"/>
      <c r="B49" s="281"/>
      <c r="C49" s="281"/>
      <c r="D49" s="281"/>
      <c r="E49" s="280"/>
      <c r="F49" s="280"/>
      <c r="G49" s="280">
        <v>139.53</v>
      </c>
      <c r="H49" s="280">
        <v>2</v>
      </c>
      <c r="I49" s="314">
        <f>H49*G49</f>
        <v>279.06</v>
      </c>
    </row>
    <row r="50" spans="1:9" x14ac:dyDescent="0.2">
      <c r="A50" s="316"/>
      <c r="B50" s="281"/>
      <c r="C50" s="281"/>
      <c r="D50" s="281"/>
      <c r="E50" s="280"/>
      <c r="F50" s="280"/>
      <c r="G50" s="280"/>
      <c r="H50" s="280"/>
      <c r="I50" s="314">
        <f>SUM(I49:I49)</f>
        <v>279.06</v>
      </c>
    </row>
    <row r="51" spans="1:9" ht="22.5" x14ac:dyDescent="0.2">
      <c r="A51" s="316" t="s">
        <v>157</v>
      </c>
      <c r="B51" s="131" t="s">
        <v>188</v>
      </c>
      <c r="C51" s="84" t="s">
        <v>32</v>
      </c>
      <c r="D51" s="299"/>
      <c r="E51" s="300"/>
      <c r="F51" s="300"/>
      <c r="G51" s="300"/>
      <c r="H51" s="300"/>
      <c r="I51" s="312"/>
    </row>
    <row r="52" spans="1:9" x14ac:dyDescent="0.2">
      <c r="A52" s="316"/>
      <c r="B52" s="281"/>
      <c r="C52" s="281"/>
      <c r="D52" s="281"/>
      <c r="E52" s="280" t="s">
        <v>143</v>
      </c>
      <c r="F52" s="280" t="s">
        <v>137</v>
      </c>
      <c r="G52" s="280" t="s">
        <v>144</v>
      </c>
      <c r="H52" s="280" t="s">
        <v>145</v>
      </c>
      <c r="I52" s="314" t="s">
        <v>140</v>
      </c>
    </row>
    <row r="53" spans="1:9" x14ac:dyDescent="0.2">
      <c r="A53" s="316"/>
      <c r="B53" s="281"/>
      <c r="C53" s="281"/>
      <c r="D53" s="281"/>
      <c r="E53" s="282"/>
      <c r="F53" s="283"/>
      <c r="G53" s="283"/>
      <c r="H53" s="284"/>
      <c r="I53" s="317">
        <v>10</v>
      </c>
    </row>
    <row r="54" spans="1:9" ht="22.5" x14ac:dyDescent="0.2">
      <c r="A54" s="316" t="s">
        <v>158</v>
      </c>
      <c r="B54" s="131" t="s">
        <v>206</v>
      </c>
      <c r="C54" s="84" t="s">
        <v>32</v>
      </c>
      <c r="D54" s="299"/>
      <c r="E54" s="300"/>
      <c r="F54" s="300"/>
      <c r="G54" s="300"/>
      <c r="H54" s="300"/>
      <c r="I54" s="312"/>
    </row>
    <row r="55" spans="1:9" x14ac:dyDescent="0.2">
      <c r="A55" s="316"/>
      <c r="B55" s="281"/>
      <c r="C55" s="281"/>
      <c r="D55" s="281"/>
      <c r="E55" s="280" t="s">
        <v>143</v>
      </c>
      <c r="F55" s="280" t="s">
        <v>137</v>
      </c>
      <c r="G55" s="280" t="s">
        <v>144</v>
      </c>
      <c r="H55" s="280" t="s">
        <v>145</v>
      </c>
      <c r="I55" s="314" t="s">
        <v>140</v>
      </c>
    </row>
    <row r="56" spans="1:9" ht="13.5" thickBot="1" x14ac:dyDescent="0.25">
      <c r="A56" s="318"/>
      <c r="B56" s="348"/>
      <c r="C56" s="348"/>
      <c r="D56" s="348"/>
      <c r="E56" s="321"/>
      <c r="F56" s="322"/>
      <c r="G56" s="322"/>
      <c r="H56" s="323"/>
      <c r="I56" s="324">
        <v>10</v>
      </c>
    </row>
    <row r="57" spans="1:9" x14ac:dyDescent="0.2">
      <c r="A57" s="335" t="s">
        <v>33</v>
      </c>
      <c r="B57" s="336" t="s">
        <v>34</v>
      </c>
      <c r="C57" s="345"/>
      <c r="D57" s="346"/>
      <c r="E57" s="346"/>
      <c r="F57" s="346"/>
      <c r="G57" s="346"/>
      <c r="H57" s="346"/>
      <c r="I57" s="347"/>
    </row>
    <row r="58" spans="1:9" x14ac:dyDescent="0.2">
      <c r="A58" s="316" t="s">
        <v>35</v>
      </c>
      <c r="B58" s="141" t="s">
        <v>235</v>
      </c>
      <c r="C58" s="84" t="s">
        <v>16</v>
      </c>
      <c r="D58" s="299"/>
      <c r="E58" s="300"/>
      <c r="F58" s="300"/>
      <c r="G58" s="300"/>
      <c r="H58" s="300"/>
      <c r="I58" s="312"/>
    </row>
    <row r="59" spans="1:9" x14ac:dyDescent="0.2">
      <c r="A59" s="316"/>
      <c r="B59" s="281"/>
      <c r="C59" s="281"/>
      <c r="D59" s="281"/>
      <c r="E59" s="280" t="s">
        <v>138</v>
      </c>
      <c r="F59" s="280" t="s">
        <v>137</v>
      </c>
      <c r="G59" s="280" t="s">
        <v>249</v>
      </c>
      <c r="H59" s="280" t="s">
        <v>145</v>
      </c>
      <c r="I59" s="314" t="s">
        <v>140</v>
      </c>
    </row>
    <row r="60" spans="1:9" x14ac:dyDescent="0.2">
      <c r="A60" s="316"/>
      <c r="B60" s="281"/>
      <c r="C60" s="281"/>
      <c r="D60" s="281"/>
      <c r="E60" s="282">
        <v>1.36</v>
      </c>
      <c r="F60" s="283">
        <v>0.19</v>
      </c>
      <c r="G60" s="283">
        <v>0.19</v>
      </c>
      <c r="H60" s="284">
        <v>8</v>
      </c>
      <c r="I60" s="317">
        <f>H60*G60*F60*E60</f>
        <v>0.39276800000000001</v>
      </c>
    </row>
    <row r="61" spans="1:9" ht="33.75" x14ac:dyDescent="0.2">
      <c r="A61" s="316" t="s">
        <v>35</v>
      </c>
      <c r="B61" s="141" t="s">
        <v>230</v>
      </c>
      <c r="C61" s="84" t="s">
        <v>16</v>
      </c>
      <c r="D61" s="299"/>
      <c r="E61" s="300"/>
      <c r="F61" s="300"/>
      <c r="G61" s="300"/>
      <c r="H61" s="300"/>
      <c r="I61" s="312"/>
    </row>
    <row r="62" spans="1:9" x14ac:dyDescent="0.2">
      <c r="A62" s="316"/>
      <c r="B62" s="281"/>
      <c r="C62" s="281"/>
      <c r="D62" s="281"/>
      <c r="E62" s="280" t="s">
        <v>143</v>
      </c>
      <c r="F62" s="280" t="s">
        <v>137</v>
      </c>
      <c r="G62" s="280" t="s">
        <v>144</v>
      </c>
      <c r="H62" s="280" t="s">
        <v>145</v>
      </c>
      <c r="I62" s="314" t="s">
        <v>140</v>
      </c>
    </row>
    <row r="63" spans="1:9" x14ac:dyDescent="0.2">
      <c r="A63" s="316"/>
      <c r="B63" s="281"/>
      <c r="C63" s="281"/>
      <c r="D63" s="281"/>
      <c r="E63" s="282">
        <v>16.5</v>
      </c>
      <c r="F63" s="283">
        <v>1</v>
      </c>
      <c r="G63" s="283"/>
      <c r="H63" s="284"/>
      <c r="I63" s="317">
        <f>E63*F63</f>
        <v>16.5</v>
      </c>
    </row>
    <row r="64" spans="1:9" ht="33.75" x14ac:dyDescent="0.2">
      <c r="A64" s="316" t="s">
        <v>37</v>
      </c>
      <c r="B64" s="141" t="s">
        <v>231</v>
      </c>
      <c r="C64" s="84" t="s">
        <v>16</v>
      </c>
      <c r="D64" s="299"/>
      <c r="E64" s="300"/>
      <c r="F64" s="300"/>
      <c r="G64" s="300"/>
      <c r="H64" s="300"/>
      <c r="I64" s="312"/>
    </row>
    <row r="65" spans="1:9" x14ac:dyDescent="0.2">
      <c r="A65" s="316"/>
      <c r="B65" s="281"/>
      <c r="C65" s="281"/>
      <c r="D65" s="281"/>
      <c r="E65" s="280" t="s">
        <v>143</v>
      </c>
      <c r="F65" s="280" t="s">
        <v>137</v>
      </c>
      <c r="G65" s="280" t="s">
        <v>144</v>
      </c>
      <c r="H65" s="280" t="s">
        <v>145</v>
      </c>
      <c r="I65" s="314" t="s">
        <v>140</v>
      </c>
    </row>
    <row r="66" spans="1:9" x14ac:dyDescent="0.2">
      <c r="A66" s="316"/>
      <c r="B66" s="281"/>
      <c r="C66" s="281"/>
      <c r="D66" s="281"/>
      <c r="E66" s="282">
        <v>16.5</v>
      </c>
      <c r="F66" s="283">
        <v>1</v>
      </c>
      <c r="G66" s="283"/>
      <c r="H66" s="284"/>
      <c r="I66" s="317">
        <f>E66*F66</f>
        <v>16.5</v>
      </c>
    </row>
    <row r="67" spans="1:9" ht="22.5" x14ac:dyDescent="0.2">
      <c r="A67" s="316" t="s">
        <v>40</v>
      </c>
      <c r="B67" s="131" t="s">
        <v>36</v>
      </c>
      <c r="C67" s="84" t="s">
        <v>16</v>
      </c>
      <c r="D67" s="299"/>
      <c r="E67" s="300"/>
      <c r="F67" s="300"/>
      <c r="G67" s="300"/>
      <c r="H67" s="300"/>
      <c r="I67" s="312"/>
    </row>
    <row r="68" spans="1:9" x14ac:dyDescent="0.2">
      <c r="A68" s="316"/>
      <c r="B68" s="305"/>
      <c r="C68" s="306"/>
      <c r="D68" s="282"/>
      <c r="E68" s="280" t="s">
        <v>143</v>
      </c>
      <c r="F68" s="280" t="s">
        <v>137</v>
      </c>
      <c r="G68" s="280" t="s">
        <v>144</v>
      </c>
      <c r="H68" s="280" t="s">
        <v>145</v>
      </c>
      <c r="I68" s="314" t="s">
        <v>140</v>
      </c>
    </row>
    <row r="69" spans="1:9" x14ac:dyDescent="0.2">
      <c r="A69" s="316"/>
      <c r="B69" s="281" t="s">
        <v>150</v>
      </c>
      <c r="C69" s="281"/>
      <c r="D69" s="281"/>
      <c r="E69" s="282">
        <v>12</v>
      </c>
      <c r="F69" s="283">
        <v>0.8</v>
      </c>
      <c r="G69" s="283"/>
      <c r="H69" s="284"/>
      <c r="I69" s="317">
        <f>E69*F69</f>
        <v>9.6000000000000014</v>
      </c>
    </row>
    <row r="70" spans="1:9" x14ac:dyDescent="0.2">
      <c r="A70" s="316"/>
      <c r="B70" s="281" t="s">
        <v>193</v>
      </c>
      <c r="C70" s="281"/>
      <c r="D70" s="281"/>
      <c r="E70" s="282">
        <v>32.799999999999997</v>
      </c>
      <c r="F70" s="283">
        <v>0.35</v>
      </c>
      <c r="G70" s="283"/>
      <c r="H70" s="284"/>
      <c r="I70" s="317">
        <f>E70*F70</f>
        <v>11.479999999999999</v>
      </c>
    </row>
    <row r="71" spans="1:9" x14ac:dyDescent="0.2">
      <c r="A71" s="316"/>
      <c r="B71" s="281" t="s">
        <v>194</v>
      </c>
      <c r="C71" s="281"/>
      <c r="D71" s="281"/>
      <c r="E71" s="282">
        <v>16.440000000000001</v>
      </c>
      <c r="F71" s="283">
        <v>0.5</v>
      </c>
      <c r="G71" s="283"/>
      <c r="H71" s="284"/>
      <c r="I71" s="317">
        <f>E71*F71</f>
        <v>8.2200000000000006</v>
      </c>
    </row>
    <row r="72" spans="1:9" x14ac:dyDescent="0.2">
      <c r="A72" s="316"/>
      <c r="B72" s="281" t="s">
        <v>96</v>
      </c>
      <c r="C72" s="281"/>
      <c r="D72" s="281"/>
      <c r="E72" s="282"/>
      <c r="F72" s="283"/>
      <c r="G72" s="283"/>
      <c r="H72" s="284"/>
      <c r="I72" s="317">
        <f>SUM(I69:I71)</f>
        <v>29.299999999999997</v>
      </c>
    </row>
    <row r="73" spans="1:9" ht="33.75" x14ac:dyDescent="0.2">
      <c r="A73" s="316" t="s">
        <v>42</v>
      </c>
      <c r="B73" s="252" t="s">
        <v>181</v>
      </c>
      <c r="C73" s="84" t="s">
        <v>32</v>
      </c>
      <c r="D73" s="299"/>
      <c r="E73" s="300"/>
      <c r="F73" s="300"/>
      <c r="G73" s="300"/>
      <c r="H73" s="300"/>
      <c r="I73" s="312"/>
    </row>
    <row r="74" spans="1:9" x14ac:dyDescent="0.2">
      <c r="A74" s="316"/>
      <c r="B74" s="281"/>
      <c r="C74" s="281"/>
      <c r="D74" s="281"/>
      <c r="E74" s="280" t="s">
        <v>143</v>
      </c>
      <c r="F74" s="280" t="s">
        <v>137</v>
      </c>
      <c r="G74" s="280" t="s">
        <v>144</v>
      </c>
      <c r="H74" s="280" t="s">
        <v>145</v>
      </c>
      <c r="I74" s="314" t="s">
        <v>140</v>
      </c>
    </row>
    <row r="75" spans="1:9" x14ac:dyDescent="0.2">
      <c r="A75" s="316"/>
      <c r="B75" s="281"/>
      <c r="C75" s="281"/>
      <c r="D75" s="281"/>
      <c r="E75" s="282"/>
      <c r="F75" s="283"/>
      <c r="G75" s="283">
        <v>117.15</v>
      </c>
      <c r="H75" s="284"/>
      <c r="I75" s="317">
        <v>117.15</v>
      </c>
    </row>
    <row r="76" spans="1:9" ht="33.75" x14ac:dyDescent="0.2">
      <c r="A76" s="316" t="s">
        <v>43</v>
      </c>
      <c r="B76" s="252" t="s">
        <v>183</v>
      </c>
      <c r="C76" s="84" t="s">
        <v>141</v>
      </c>
      <c r="D76" s="299"/>
      <c r="E76" s="300"/>
      <c r="F76" s="300"/>
      <c r="G76" s="300"/>
      <c r="H76" s="300"/>
      <c r="I76" s="312"/>
    </row>
    <row r="77" spans="1:9" x14ac:dyDescent="0.2">
      <c r="A77" s="316"/>
      <c r="B77" s="305"/>
      <c r="C77" s="306"/>
      <c r="D77" s="282"/>
      <c r="E77" s="280" t="s">
        <v>143</v>
      </c>
      <c r="F77" s="280" t="s">
        <v>137</v>
      </c>
      <c r="G77" s="280" t="s">
        <v>144</v>
      </c>
      <c r="H77" s="280" t="s">
        <v>195</v>
      </c>
      <c r="I77" s="314" t="s">
        <v>140</v>
      </c>
    </row>
    <row r="78" spans="1:9" x14ac:dyDescent="0.2">
      <c r="A78" s="316"/>
      <c r="B78" s="305" t="s">
        <v>146</v>
      </c>
      <c r="C78" s="306"/>
      <c r="D78" s="282"/>
      <c r="E78" s="280"/>
      <c r="F78" s="280"/>
      <c r="G78" s="280">
        <v>117.15</v>
      </c>
      <c r="H78" s="280">
        <v>0.05</v>
      </c>
      <c r="I78" s="314">
        <f>G78*H78</f>
        <v>5.8575000000000008</v>
      </c>
    </row>
    <row r="79" spans="1:9" x14ac:dyDescent="0.2">
      <c r="A79" s="316"/>
      <c r="B79" s="305" t="s">
        <v>147</v>
      </c>
      <c r="C79" s="306"/>
      <c r="D79" s="282"/>
      <c r="E79" s="280"/>
      <c r="F79" s="280"/>
      <c r="G79" s="283">
        <v>13.6</v>
      </c>
      <c r="H79" s="280">
        <v>0.05</v>
      </c>
      <c r="I79" s="314">
        <f t="shared" ref="I79:I80" si="2">G79*H79</f>
        <v>0.68</v>
      </c>
    </row>
    <row r="80" spans="1:9" x14ac:dyDescent="0.2">
      <c r="A80" s="316"/>
      <c r="B80" s="305" t="s">
        <v>160</v>
      </c>
      <c r="C80" s="306"/>
      <c r="D80" s="282"/>
      <c r="E80" s="280"/>
      <c r="F80" s="280"/>
      <c r="G80" s="283">
        <v>4.8499999999999996</v>
      </c>
      <c r="H80" s="280">
        <v>0.05</v>
      </c>
      <c r="I80" s="314">
        <f t="shared" si="2"/>
        <v>0.24249999999999999</v>
      </c>
    </row>
    <row r="81" spans="1:9" x14ac:dyDescent="0.2">
      <c r="A81" s="316"/>
      <c r="B81" s="305" t="s">
        <v>96</v>
      </c>
      <c r="C81" s="306"/>
      <c r="D81" s="282"/>
      <c r="E81" s="280"/>
      <c r="F81" s="280"/>
      <c r="G81" s="280"/>
      <c r="H81" s="280"/>
      <c r="I81" s="314">
        <f>SUM(I78:I80)</f>
        <v>6.78</v>
      </c>
    </row>
    <row r="82" spans="1:9" ht="45" x14ac:dyDescent="0.2">
      <c r="A82" s="316" t="s">
        <v>44</v>
      </c>
      <c r="B82" s="308" t="s">
        <v>39</v>
      </c>
      <c r="C82" s="84" t="s">
        <v>16</v>
      </c>
      <c r="D82" s="299"/>
      <c r="E82" s="300"/>
      <c r="F82" s="300"/>
      <c r="G82" s="300"/>
      <c r="H82" s="300"/>
      <c r="I82" s="312"/>
    </row>
    <row r="83" spans="1:9" x14ac:dyDescent="0.2">
      <c r="A83" s="316"/>
      <c r="B83" s="281"/>
      <c r="C83" s="281"/>
      <c r="D83" s="281"/>
      <c r="E83" s="280" t="s">
        <v>143</v>
      </c>
      <c r="F83" s="280" t="s">
        <v>137</v>
      </c>
      <c r="G83" s="280" t="s">
        <v>144</v>
      </c>
      <c r="H83" s="280" t="s">
        <v>145</v>
      </c>
      <c r="I83" s="314" t="s">
        <v>140</v>
      </c>
    </row>
    <row r="84" spans="1:9" x14ac:dyDescent="0.2">
      <c r="A84" s="316"/>
      <c r="B84" s="305" t="s">
        <v>146</v>
      </c>
      <c r="C84" s="306"/>
      <c r="D84" s="282"/>
      <c r="E84" s="280"/>
      <c r="F84" s="280"/>
      <c r="G84" s="280">
        <v>117.15</v>
      </c>
      <c r="H84" s="280">
        <v>1</v>
      </c>
      <c r="I84" s="317">
        <f>G84*H84</f>
        <v>117.15</v>
      </c>
    </row>
    <row r="85" spans="1:9" x14ac:dyDescent="0.2">
      <c r="A85" s="316"/>
      <c r="B85" s="281" t="s">
        <v>147</v>
      </c>
      <c r="C85" s="281"/>
      <c r="D85" s="281"/>
      <c r="E85" s="282"/>
      <c r="F85" s="283"/>
      <c r="G85" s="283">
        <v>13.6</v>
      </c>
      <c r="H85" s="284">
        <v>1</v>
      </c>
      <c r="I85" s="317">
        <f>G85*H85</f>
        <v>13.6</v>
      </c>
    </row>
    <row r="86" spans="1:9" x14ac:dyDescent="0.2">
      <c r="A86" s="316"/>
      <c r="B86" s="281" t="s">
        <v>160</v>
      </c>
      <c r="C86" s="281"/>
      <c r="D86" s="281"/>
      <c r="E86" s="282"/>
      <c r="F86" s="283"/>
      <c r="G86" s="283">
        <v>4.8499999999999996</v>
      </c>
      <c r="H86" s="284">
        <v>1</v>
      </c>
      <c r="I86" s="317">
        <f>G86*H86</f>
        <v>4.8499999999999996</v>
      </c>
    </row>
    <row r="87" spans="1:9" x14ac:dyDescent="0.2">
      <c r="A87" s="316"/>
      <c r="B87" s="281" t="s">
        <v>96</v>
      </c>
      <c r="C87" s="281"/>
      <c r="D87" s="281"/>
      <c r="E87" s="282"/>
      <c r="F87" s="283"/>
      <c r="G87" s="283"/>
      <c r="H87" s="284"/>
      <c r="I87" s="317">
        <f>SUM(I84:I86)</f>
        <v>135.6</v>
      </c>
    </row>
    <row r="88" spans="1:9" ht="33.75" x14ac:dyDescent="0.2">
      <c r="A88" s="316" t="s">
        <v>159</v>
      </c>
      <c r="B88" s="131" t="s">
        <v>41</v>
      </c>
      <c r="C88" s="84" t="s">
        <v>16</v>
      </c>
      <c r="D88" s="299"/>
      <c r="E88" s="300"/>
      <c r="F88" s="300"/>
      <c r="G88" s="300"/>
      <c r="H88" s="300"/>
      <c r="I88" s="312"/>
    </row>
    <row r="89" spans="1:9" x14ac:dyDescent="0.2">
      <c r="A89" s="316"/>
      <c r="B89" s="305"/>
      <c r="C89" s="306"/>
      <c r="D89" s="282"/>
      <c r="E89" s="280" t="s">
        <v>143</v>
      </c>
      <c r="F89" s="280" t="s">
        <v>137</v>
      </c>
      <c r="G89" s="280" t="s">
        <v>144</v>
      </c>
      <c r="H89" s="280" t="s">
        <v>145</v>
      </c>
      <c r="I89" s="314" t="s">
        <v>140</v>
      </c>
    </row>
    <row r="90" spans="1:9" x14ac:dyDescent="0.2">
      <c r="A90" s="316"/>
      <c r="B90" s="281" t="s">
        <v>48</v>
      </c>
      <c r="C90" s="281"/>
      <c r="D90" s="281"/>
      <c r="E90" s="282">
        <v>12</v>
      </c>
      <c r="F90" s="283">
        <v>0.8</v>
      </c>
      <c r="G90" s="283"/>
      <c r="H90" s="284"/>
      <c r="I90" s="317">
        <f>E90*F90</f>
        <v>9.6000000000000014</v>
      </c>
    </row>
    <row r="91" spans="1:9" x14ac:dyDescent="0.2">
      <c r="A91" s="316" t="s">
        <v>161</v>
      </c>
      <c r="B91" s="252" t="s">
        <v>198</v>
      </c>
      <c r="C91" s="84" t="s">
        <v>141</v>
      </c>
      <c r="D91" s="299"/>
      <c r="E91" s="300"/>
      <c r="F91" s="300"/>
      <c r="G91" s="300"/>
      <c r="H91" s="300"/>
      <c r="I91" s="312"/>
    </row>
    <row r="92" spans="1:9" x14ac:dyDescent="0.2">
      <c r="A92" s="316"/>
      <c r="B92" s="305"/>
      <c r="C92" s="306"/>
      <c r="D92" s="282"/>
      <c r="E92" s="280" t="s">
        <v>143</v>
      </c>
      <c r="F92" s="280" t="s">
        <v>137</v>
      </c>
      <c r="G92" s="280" t="s">
        <v>144</v>
      </c>
      <c r="H92" s="280" t="s">
        <v>199</v>
      </c>
      <c r="I92" s="314" t="s">
        <v>140</v>
      </c>
    </row>
    <row r="93" spans="1:9" x14ac:dyDescent="0.2">
      <c r="A93" s="316"/>
      <c r="B93" s="305" t="s">
        <v>146</v>
      </c>
      <c r="C93" s="306"/>
      <c r="D93" s="282"/>
      <c r="E93" s="280"/>
      <c r="F93" s="280"/>
      <c r="G93" s="280">
        <v>117.15</v>
      </c>
      <c r="H93" s="280">
        <v>0.99</v>
      </c>
      <c r="I93" s="314">
        <f>G93/H93</f>
        <v>118.33333333333334</v>
      </c>
    </row>
    <row r="94" spans="1:9" x14ac:dyDescent="0.2">
      <c r="A94" s="316"/>
      <c r="B94" s="305" t="s">
        <v>147</v>
      </c>
      <c r="C94" s="306"/>
      <c r="D94" s="282"/>
      <c r="E94" s="280"/>
      <c r="F94" s="280"/>
      <c r="G94" s="283">
        <v>13.6</v>
      </c>
      <c r="H94" s="280">
        <v>0.99</v>
      </c>
      <c r="I94" s="314">
        <f t="shared" ref="I94:I95" si="3">G94/H94</f>
        <v>13.737373737373737</v>
      </c>
    </row>
    <row r="95" spans="1:9" x14ac:dyDescent="0.2">
      <c r="A95" s="316"/>
      <c r="B95" s="305" t="s">
        <v>160</v>
      </c>
      <c r="C95" s="306"/>
      <c r="D95" s="282"/>
      <c r="E95" s="280"/>
      <c r="F95" s="280"/>
      <c r="G95" s="283">
        <v>4.8499999999999996</v>
      </c>
      <c r="H95" s="280">
        <v>0.99</v>
      </c>
      <c r="I95" s="314">
        <f t="shared" si="3"/>
        <v>4.8989898989898988</v>
      </c>
    </row>
    <row r="96" spans="1:9" ht="13.5" thickBot="1" x14ac:dyDescent="0.25">
      <c r="A96" s="318"/>
      <c r="B96" s="319" t="s">
        <v>96</v>
      </c>
      <c r="C96" s="320"/>
      <c r="D96" s="321"/>
      <c r="E96" s="349"/>
      <c r="F96" s="349"/>
      <c r="G96" s="349"/>
      <c r="H96" s="349"/>
      <c r="I96" s="350">
        <f>SUM(I93:I95)</f>
        <v>136.96969696969697</v>
      </c>
    </row>
    <row r="97" spans="1:9" x14ac:dyDescent="0.2">
      <c r="A97" s="335" t="s">
        <v>45</v>
      </c>
      <c r="B97" s="336" t="s">
        <v>46</v>
      </c>
      <c r="C97" s="345"/>
      <c r="D97" s="346"/>
      <c r="E97" s="346"/>
      <c r="F97" s="346"/>
      <c r="G97" s="346"/>
      <c r="H97" s="346"/>
      <c r="I97" s="347"/>
    </row>
    <row r="98" spans="1:9" x14ac:dyDescent="0.2">
      <c r="A98" s="316" t="s">
        <v>47</v>
      </c>
      <c r="B98" s="309" t="s">
        <v>170</v>
      </c>
      <c r="C98" s="84" t="s">
        <v>142</v>
      </c>
      <c r="D98" s="299"/>
      <c r="E98" s="300"/>
      <c r="F98" s="300"/>
      <c r="G98" s="300"/>
      <c r="H98" s="300"/>
      <c r="I98" s="312"/>
    </row>
    <row r="99" spans="1:9" x14ac:dyDescent="0.2">
      <c r="A99" s="316"/>
      <c r="B99" s="305"/>
      <c r="C99" s="306"/>
      <c r="D99" s="282"/>
      <c r="E99" s="280" t="s">
        <v>143</v>
      </c>
      <c r="F99" s="280" t="s">
        <v>137</v>
      </c>
      <c r="G99" s="280" t="s">
        <v>144</v>
      </c>
      <c r="H99" s="280" t="s">
        <v>145</v>
      </c>
      <c r="I99" s="314" t="s">
        <v>140</v>
      </c>
    </row>
    <row r="100" spans="1:9" ht="13.5" thickBot="1" x14ac:dyDescent="0.25">
      <c r="A100" s="318"/>
      <c r="B100" s="319"/>
      <c r="C100" s="320"/>
      <c r="D100" s="321"/>
      <c r="E100" s="321"/>
      <c r="F100" s="322"/>
      <c r="G100" s="322"/>
      <c r="H100" s="323">
        <v>1</v>
      </c>
      <c r="I100" s="324">
        <v>1</v>
      </c>
    </row>
    <row r="101" spans="1:9" x14ac:dyDescent="0.2">
      <c r="A101" s="335" t="s">
        <v>49</v>
      </c>
      <c r="B101" s="336" t="s">
        <v>223</v>
      </c>
      <c r="C101" s="345"/>
      <c r="D101" s="346"/>
      <c r="E101" s="346"/>
      <c r="F101" s="346"/>
      <c r="G101" s="346"/>
      <c r="H101" s="346"/>
      <c r="I101" s="347"/>
    </row>
    <row r="102" spans="1:9" ht="33.75" x14ac:dyDescent="0.2">
      <c r="A102" s="316" t="s">
        <v>51</v>
      </c>
      <c r="B102" s="309" t="s">
        <v>211</v>
      </c>
      <c r="C102" s="84" t="s">
        <v>114</v>
      </c>
      <c r="D102" s="299"/>
      <c r="E102" s="300"/>
      <c r="F102" s="300"/>
      <c r="G102" s="300"/>
      <c r="H102" s="300"/>
      <c r="I102" s="312"/>
    </row>
    <row r="103" spans="1:9" x14ac:dyDescent="0.2">
      <c r="A103" s="316"/>
      <c r="B103" s="305"/>
      <c r="C103" s="306"/>
      <c r="D103" s="282"/>
      <c r="E103" s="280" t="s">
        <v>143</v>
      </c>
      <c r="F103" s="280" t="s">
        <v>137</v>
      </c>
      <c r="G103" s="280" t="s">
        <v>144</v>
      </c>
      <c r="H103" s="280" t="s">
        <v>145</v>
      </c>
      <c r="I103" s="314" t="s">
        <v>140</v>
      </c>
    </row>
    <row r="104" spans="1:9" ht="13.5" thickBot="1" x14ac:dyDescent="0.25">
      <c r="A104" s="318"/>
      <c r="B104" s="319"/>
      <c r="C104" s="320"/>
      <c r="D104" s="321"/>
      <c r="E104" s="321"/>
      <c r="F104" s="322"/>
      <c r="G104" s="322">
        <v>143.46</v>
      </c>
      <c r="H104" s="323"/>
      <c r="I104" s="324">
        <f>F104*E104</f>
        <v>0</v>
      </c>
    </row>
    <row r="105" spans="1:9" x14ac:dyDescent="0.2">
      <c r="A105" s="335" t="s">
        <v>58</v>
      </c>
      <c r="B105" s="336" t="s">
        <v>196</v>
      </c>
      <c r="C105" s="345"/>
      <c r="D105" s="346"/>
      <c r="E105" s="346"/>
      <c r="F105" s="346"/>
      <c r="G105" s="346"/>
      <c r="H105" s="346"/>
      <c r="I105" s="347"/>
    </row>
    <row r="106" spans="1:9" ht="45" x14ac:dyDescent="0.2">
      <c r="A106" s="316" t="s">
        <v>60</v>
      </c>
      <c r="B106" s="309" t="s">
        <v>214</v>
      </c>
      <c r="C106" s="84" t="s">
        <v>114</v>
      </c>
      <c r="D106" s="299"/>
      <c r="E106" s="300"/>
      <c r="F106" s="300"/>
      <c r="G106" s="300"/>
      <c r="H106" s="300"/>
      <c r="I106" s="312"/>
    </row>
    <row r="107" spans="1:9" x14ac:dyDescent="0.2">
      <c r="A107" s="316"/>
      <c r="B107" s="305"/>
      <c r="C107" s="306"/>
      <c r="D107" s="282"/>
      <c r="E107" s="280" t="s">
        <v>143</v>
      </c>
      <c r="F107" s="280" t="s">
        <v>137</v>
      </c>
      <c r="G107" s="280" t="s">
        <v>144</v>
      </c>
      <c r="H107" s="280" t="s">
        <v>145</v>
      </c>
      <c r="I107" s="314" t="s">
        <v>140</v>
      </c>
    </row>
    <row r="108" spans="1:9" x14ac:dyDescent="0.2">
      <c r="A108" s="316"/>
      <c r="B108" s="305"/>
      <c r="C108" s="306"/>
      <c r="D108" s="282"/>
      <c r="E108" s="280"/>
      <c r="F108" s="280"/>
      <c r="G108" s="280"/>
      <c r="H108" s="280">
        <v>36</v>
      </c>
      <c r="I108" s="314">
        <f>G108</f>
        <v>0</v>
      </c>
    </row>
    <row r="109" spans="1:9" x14ac:dyDescent="0.2">
      <c r="A109" s="316" t="s">
        <v>62</v>
      </c>
      <c r="B109" s="309" t="s">
        <v>213</v>
      </c>
      <c r="C109" s="84" t="s">
        <v>114</v>
      </c>
      <c r="D109" s="299"/>
      <c r="E109" s="300"/>
      <c r="F109" s="300"/>
      <c r="G109" s="300"/>
      <c r="H109" s="300"/>
      <c r="I109" s="312"/>
    </row>
    <row r="110" spans="1:9" x14ac:dyDescent="0.2">
      <c r="A110" s="316"/>
      <c r="B110" s="305"/>
      <c r="C110" s="306"/>
      <c r="D110" s="282"/>
      <c r="E110" s="280" t="s">
        <v>143</v>
      </c>
      <c r="F110" s="280" t="s">
        <v>137</v>
      </c>
      <c r="G110" s="280" t="s">
        <v>144</v>
      </c>
      <c r="H110" s="280" t="s">
        <v>145</v>
      </c>
      <c r="I110" s="314" t="s">
        <v>140</v>
      </c>
    </row>
    <row r="111" spans="1:9" ht="13.5" thickBot="1" x14ac:dyDescent="0.25">
      <c r="A111" s="318"/>
      <c r="B111" s="319"/>
      <c r="C111" s="320"/>
      <c r="D111" s="321"/>
      <c r="E111" s="349"/>
      <c r="F111" s="349"/>
      <c r="G111" s="349">
        <v>36</v>
      </c>
      <c r="H111" s="349">
        <v>2</v>
      </c>
      <c r="I111" s="350">
        <f>H111*G111</f>
        <v>72</v>
      </c>
    </row>
    <row r="112" spans="1:9" x14ac:dyDescent="0.2">
      <c r="A112" s="335" t="s">
        <v>197</v>
      </c>
      <c r="B112" s="336" t="s">
        <v>50</v>
      </c>
      <c r="C112" s="345"/>
      <c r="D112" s="346"/>
      <c r="E112" s="346"/>
      <c r="F112" s="346"/>
      <c r="G112" s="346"/>
      <c r="H112" s="346"/>
      <c r="I112" s="347"/>
    </row>
    <row r="113" spans="1:10" x14ac:dyDescent="0.2">
      <c r="A113" s="316" t="s">
        <v>224</v>
      </c>
      <c r="B113" s="297" t="s">
        <v>190</v>
      </c>
      <c r="C113" s="84" t="s">
        <v>114</v>
      </c>
      <c r="D113" s="299"/>
      <c r="E113" s="300"/>
      <c r="F113" s="300"/>
      <c r="G113" s="300"/>
      <c r="H113" s="300"/>
      <c r="I113" s="312"/>
    </row>
    <row r="114" spans="1:10" x14ac:dyDescent="0.2">
      <c r="A114" s="316"/>
      <c r="B114" s="305"/>
      <c r="C114" s="306"/>
      <c r="D114" s="282"/>
      <c r="E114" s="280" t="s">
        <v>143</v>
      </c>
      <c r="F114" s="280" t="s">
        <v>164</v>
      </c>
      <c r="G114" s="280" t="s">
        <v>165</v>
      </c>
      <c r="H114" s="280" t="s">
        <v>145</v>
      </c>
      <c r="I114" s="314" t="s">
        <v>166</v>
      </c>
    </row>
    <row r="115" spans="1:10" x14ac:dyDescent="0.2">
      <c r="A115" s="316"/>
      <c r="B115" s="305"/>
      <c r="C115" s="306"/>
      <c r="D115" s="282"/>
      <c r="E115" s="282"/>
      <c r="F115" s="283"/>
      <c r="G115" s="283"/>
      <c r="H115" s="284">
        <v>8</v>
      </c>
      <c r="I115" s="317">
        <f>H115</f>
        <v>8</v>
      </c>
    </row>
    <row r="116" spans="1:10" x14ac:dyDescent="0.2">
      <c r="A116" s="316" t="s">
        <v>225</v>
      </c>
      <c r="B116" s="297" t="s">
        <v>54</v>
      </c>
      <c r="C116" s="84" t="s">
        <v>114</v>
      </c>
      <c r="D116" s="299"/>
      <c r="E116" s="300"/>
      <c r="F116" s="300"/>
      <c r="G116" s="300"/>
      <c r="H116" s="300"/>
      <c r="I116" s="312"/>
    </row>
    <row r="117" spans="1:10" x14ac:dyDescent="0.2">
      <c r="A117" s="316"/>
      <c r="B117" s="305"/>
      <c r="C117" s="306"/>
      <c r="D117" s="282"/>
      <c r="E117" s="280" t="s">
        <v>143</v>
      </c>
      <c r="F117" s="280" t="s">
        <v>164</v>
      </c>
      <c r="G117" s="280" t="s">
        <v>165</v>
      </c>
      <c r="H117" s="280" t="s">
        <v>145</v>
      </c>
      <c r="I117" s="314" t="s">
        <v>166</v>
      </c>
    </row>
    <row r="118" spans="1:10" ht="13.5" thickBot="1" x14ac:dyDescent="0.25">
      <c r="A118" s="318"/>
      <c r="B118" s="319" t="s">
        <v>227</v>
      </c>
      <c r="C118" s="320"/>
      <c r="D118" s="321"/>
      <c r="E118" s="321"/>
      <c r="F118" s="322"/>
      <c r="G118" s="322"/>
      <c r="H118" s="323">
        <v>360</v>
      </c>
      <c r="I118" s="324">
        <f>H118</f>
        <v>360</v>
      </c>
    </row>
    <row r="119" spans="1:10" x14ac:dyDescent="0.2">
      <c r="A119" s="326" t="s">
        <v>162</v>
      </c>
      <c r="B119" s="327" t="s">
        <v>59</v>
      </c>
      <c r="C119" s="332"/>
      <c r="D119" s="333"/>
      <c r="E119" s="333"/>
      <c r="F119" s="333"/>
      <c r="G119" s="333"/>
      <c r="H119" s="333"/>
      <c r="I119" s="334"/>
    </row>
    <row r="120" spans="1:10" x14ac:dyDescent="0.2">
      <c r="A120" s="316" t="s">
        <v>163</v>
      </c>
      <c r="B120" s="305" t="s">
        <v>168</v>
      </c>
      <c r="C120" s="84" t="s">
        <v>142</v>
      </c>
      <c r="D120" s="299"/>
      <c r="E120" s="300"/>
      <c r="F120" s="300"/>
      <c r="G120" s="300"/>
      <c r="H120" s="300"/>
      <c r="I120" s="312"/>
    </row>
    <row r="121" spans="1:10" x14ac:dyDescent="0.2">
      <c r="A121" s="316" t="s">
        <v>167</v>
      </c>
      <c r="B121" s="305" t="s">
        <v>169</v>
      </c>
      <c r="C121" s="84" t="s">
        <v>16</v>
      </c>
      <c r="D121" s="299"/>
      <c r="E121" s="300"/>
      <c r="F121" s="300"/>
      <c r="G121" s="300"/>
      <c r="H121" s="300"/>
      <c r="I121" s="312"/>
    </row>
    <row r="122" spans="1:10" x14ac:dyDescent="0.2">
      <c r="A122" s="316"/>
      <c r="B122" s="305"/>
      <c r="C122" s="306"/>
      <c r="D122" s="282"/>
      <c r="E122" s="280" t="s">
        <v>143</v>
      </c>
      <c r="F122" s="280" t="s">
        <v>164</v>
      </c>
      <c r="G122" s="280" t="s">
        <v>144</v>
      </c>
      <c r="H122" s="280" t="s">
        <v>145</v>
      </c>
      <c r="I122" s="314" t="s">
        <v>140</v>
      </c>
    </row>
    <row r="123" spans="1:10" ht="13.5" thickBot="1" x14ac:dyDescent="0.25">
      <c r="A123" s="318"/>
      <c r="B123" s="319"/>
      <c r="C123" s="320"/>
      <c r="D123" s="321"/>
      <c r="E123" s="321"/>
      <c r="F123" s="322"/>
      <c r="G123" s="322">
        <v>143.46</v>
      </c>
      <c r="H123" s="323"/>
      <c r="I123" s="324">
        <f>G123</f>
        <v>143.46</v>
      </c>
    </row>
    <row r="125" spans="1:10" x14ac:dyDescent="0.2">
      <c r="B125" s="30"/>
      <c r="C125" s="62"/>
      <c r="D125" s="9"/>
      <c r="I125" s="63"/>
      <c r="J125" s="9"/>
    </row>
    <row r="126" spans="1:10" x14ac:dyDescent="0.2">
      <c r="B126" s="30"/>
      <c r="C126" s="62"/>
      <c r="D126" s="9"/>
      <c r="I126" s="63"/>
      <c r="J126" s="9"/>
    </row>
  </sheetData>
  <sheetProtection selectLockedCells="1" selectUnlockedCells="1"/>
  <mergeCells count="4">
    <mergeCell ref="B7:I7"/>
    <mergeCell ref="B8:I8"/>
    <mergeCell ref="A9:I9"/>
    <mergeCell ref="E10:I10"/>
  </mergeCells>
  <pageMargins left="0.97013888888888888" right="0.4" top="0.72986111111111107" bottom="0.55972222222222223" header="0.51180555555555551" footer="0.2"/>
  <pageSetup paperSize="9" scale="58" firstPageNumber="0" fitToHeight="17" orientation="portrait" horizontalDpi="300" verticalDpi="300" r:id="rId1"/>
  <headerFooter alignWithMargins="0">
    <oddFooter>&amp;Rpágina &amp;P de &amp;N</oddFooter>
  </headerFooter>
  <rowBreaks count="1" manualBreakCount="1">
    <brk id="81" max="8" man="1"/>
  </rowBreaks>
  <drawing r:id="rId2"/>
  <legacyDrawing r:id="rId3"/>
  <oleObjects>
    <mc:AlternateContent xmlns:mc="http://schemas.openxmlformats.org/markup-compatibility/2006">
      <mc:Choice Requires="x14">
        <oleObject progId="Paint.Picture" shapeId="5121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19050</xdr:rowOff>
              </from>
              <to>
                <xdr:col>8</xdr:col>
                <xdr:colOff>666750</xdr:colOff>
                <xdr:row>5</xdr:row>
                <xdr:rowOff>514350</xdr:rowOff>
              </to>
            </anchor>
          </objectPr>
        </oleObject>
      </mc:Choice>
      <mc:Fallback>
        <oleObject progId="Paint.Picture" shapeId="5121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80"/>
  <sheetViews>
    <sheetView view="pageBreakPreview" zoomScale="85" zoomScaleNormal="80" zoomScaleSheetLayoutView="85" workbookViewId="0">
      <selection activeCell="C79" sqref="C79"/>
    </sheetView>
  </sheetViews>
  <sheetFormatPr defaultColWidth="8.5703125" defaultRowHeight="12.75" x14ac:dyDescent="0.2"/>
  <cols>
    <col min="1" max="1" width="17.28515625" style="26" customWidth="1"/>
    <col min="2" max="2" width="20" style="26" bestFit="1" customWidth="1"/>
    <col min="3" max="3" width="70.140625" style="48" customWidth="1"/>
    <col min="4" max="4" width="10" style="26" customWidth="1"/>
    <col min="5" max="5" width="14.140625" style="27" customWidth="1"/>
    <col min="6" max="6" width="13.28515625" style="27" customWidth="1"/>
    <col min="7" max="7" width="23.42578125" style="27" bestFit="1" customWidth="1"/>
    <col min="8" max="8" width="20.5703125" style="49" bestFit="1" customWidth="1"/>
    <col min="9" max="10" width="8.5703125" customWidth="1"/>
    <col min="11" max="11" width="26.5703125" customWidth="1"/>
    <col min="12" max="13" width="8.5703125" customWidth="1"/>
    <col min="14" max="14" width="14" customWidth="1"/>
    <col min="15" max="15" width="12" customWidth="1"/>
    <col min="16" max="16" width="11.140625" customWidth="1"/>
  </cols>
  <sheetData>
    <row r="1" spans="1:8" s="30" customFormat="1" ht="11.25" customHeight="1" x14ac:dyDescent="0.2">
      <c r="A1" s="50"/>
      <c r="B1" s="51"/>
      <c r="C1" s="52"/>
      <c r="D1" s="52"/>
      <c r="E1" s="53"/>
      <c r="F1" s="53"/>
      <c r="G1" s="53"/>
      <c r="H1" s="54"/>
    </row>
    <row r="2" spans="1:8" s="30" customFormat="1" ht="11.25" customHeight="1" x14ac:dyDescent="0.2">
      <c r="A2" s="55"/>
      <c r="B2" s="56"/>
      <c r="C2" s="57"/>
      <c r="D2" s="57"/>
      <c r="E2" s="58"/>
      <c r="F2" s="58"/>
      <c r="G2" s="58"/>
      <c r="H2" s="59"/>
    </row>
    <row r="3" spans="1:8" s="30" customFormat="1" ht="11.25" customHeight="1" x14ac:dyDescent="0.2">
      <c r="A3" s="55"/>
      <c r="B3" s="56"/>
      <c r="C3" s="57"/>
      <c r="D3" s="57"/>
      <c r="E3" s="58"/>
      <c r="F3" s="58"/>
      <c r="G3" s="58"/>
      <c r="H3" s="59"/>
    </row>
    <row r="4" spans="1:8" s="30" customFormat="1" ht="11.25" customHeight="1" x14ac:dyDescent="0.2">
      <c r="A4" s="55"/>
      <c r="B4" s="56"/>
      <c r="C4" s="57"/>
      <c r="D4" s="57"/>
      <c r="E4" s="58"/>
      <c r="F4" s="58"/>
      <c r="G4" s="58"/>
      <c r="H4" s="59"/>
    </row>
    <row r="5" spans="1:8" s="30" customFormat="1" ht="11.25" customHeight="1" x14ac:dyDescent="0.2">
      <c r="A5" s="55"/>
      <c r="B5" s="56"/>
      <c r="C5" s="57"/>
      <c r="D5" s="57"/>
      <c r="E5" s="58"/>
      <c r="F5" s="58"/>
      <c r="G5" s="58"/>
      <c r="H5" s="59"/>
    </row>
    <row r="6" spans="1:8" s="30" customFormat="1" ht="29.25" customHeight="1" thickBot="1" x14ac:dyDescent="0.25">
      <c r="A6" s="55"/>
      <c r="B6" s="56"/>
      <c r="C6" s="57"/>
      <c r="D6" s="57"/>
      <c r="E6" s="58"/>
      <c r="F6" s="58"/>
      <c r="G6" s="58"/>
      <c r="H6" s="59"/>
    </row>
    <row r="7" spans="1:8" s="60" customFormat="1" ht="15" customHeight="1" x14ac:dyDescent="0.2">
      <c r="A7" s="202" t="str">
        <f>'PLANILHA SINTÉTICA'!A7</f>
        <v>SERVIÇO</v>
      </c>
      <c r="B7" s="407" t="str">
        <f>'PLANILHA SINTÉTICA'!$B$7</f>
        <v>REPARO DE COBERTURA DE ANEXO DA DRF NATAL</v>
      </c>
      <c r="C7" s="408"/>
      <c r="D7" s="408"/>
      <c r="E7" s="408"/>
      <c r="F7" s="408"/>
      <c r="G7" s="408"/>
      <c r="H7" s="409"/>
    </row>
    <row r="8" spans="1:8" s="60" customFormat="1" ht="15" customHeight="1" thickBot="1" x14ac:dyDescent="0.25">
      <c r="A8" s="203" t="str">
        <f>'PLANILHA SINTÉTICA'!A8</f>
        <v>LOCAL</v>
      </c>
      <c r="B8" s="410" t="str">
        <f>'PLANILHA SINTÉTICA'!$B$8</f>
        <v>ESPLANADA SILVA JARDIM, 83 - RIBEIRA, NATAL/RN</v>
      </c>
      <c r="C8" s="411"/>
      <c r="D8" s="411"/>
      <c r="E8" s="411"/>
      <c r="F8" s="411"/>
      <c r="G8" s="411"/>
      <c r="H8" s="412"/>
    </row>
    <row r="9" spans="1:8" s="60" customFormat="1" ht="15" customHeight="1" thickBot="1" x14ac:dyDescent="0.25">
      <c r="A9" s="185" t="s">
        <v>3</v>
      </c>
      <c r="B9" s="186" t="s">
        <v>17</v>
      </c>
      <c r="C9" s="187"/>
      <c r="D9" s="188"/>
      <c r="E9" s="188"/>
      <c r="F9" s="188"/>
      <c r="G9" s="189"/>
    </row>
    <row r="10" spans="1:8" s="60" customFormat="1" ht="15" customHeight="1" x14ac:dyDescent="0.2">
      <c r="A10" s="190" t="s">
        <v>99</v>
      </c>
      <c r="B10" s="191" t="s">
        <v>100</v>
      </c>
      <c r="C10" s="192" t="s">
        <v>101</v>
      </c>
      <c r="D10" s="192" t="s">
        <v>102</v>
      </c>
      <c r="E10" s="192" t="s">
        <v>103</v>
      </c>
      <c r="F10" s="192" t="s">
        <v>104</v>
      </c>
      <c r="G10" s="193" t="s">
        <v>105</v>
      </c>
    </row>
    <row r="11" spans="1:8" s="60" customFormat="1" x14ac:dyDescent="0.2">
      <c r="A11" s="174" t="s">
        <v>106</v>
      </c>
      <c r="B11" s="173" t="s">
        <v>19</v>
      </c>
      <c r="C11" s="194" t="s">
        <v>20</v>
      </c>
      <c r="D11" s="175" t="s">
        <v>102</v>
      </c>
      <c r="E11" s="175"/>
      <c r="F11" s="175"/>
      <c r="G11" s="176"/>
    </row>
    <row r="12" spans="1:8" s="60" customFormat="1" ht="22.5" x14ac:dyDescent="0.2">
      <c r="A12" s="358" t="s">
        <v>14</v>
      </c>
      <c r="B12" s="177" t="s">
        <v>107</v>
      </c>
      <c r="C12" s="195" t="s">
        <v>108</v>
      </c>
      <c r="D12" s="175" t="s">
        <v>109</v>
      </c>
      <c r="E12" s="179">
        <v>230</v>
      </c>
      <c r="F12" s="265"/>
      <c r="G12" s="180">
        <f>F12*E12</f>
        <v>0</v>
      </c>
    </row>
    <row r="13" spans="1:8" s="60" customFormat="1" ht="15" customHeight="1" x14ac:dyDescent="0.2">
      <c r="A13" s="247" t="s">
        <v>14</v>
      </c>
      <c r="B13" s="177" t="s">
        <v>110</v>
      </c>
      <c r="C13" s="134" t="s">
        <v>111</v>
      </c>
      <c r="D13" s="175" t="s">
        <v>112</v>
      </c>
      <c r="E13" s="179">
        <v>2</v>
      </c>
      <c r="F13" s="265"/>
      <c r="G13" s="180">
        <f t="shared" ref="G13" si="0">F13*E13</f>
        <v>0</v>
      </c>
    </row>
    <row r="14" spans="1:8" s="60" customFormat="1" ht="15" customHeight="1" thickBot="1" x14ac:dyDescent="0.25">
      <c r="A14" s="196"/>
      <c r="B14" s="197"/>
      <c r="C14" s="182"/>
      <c r="D14" s="198"/>
      <c r="E14" s="198"/>
      <c r="F14" s="199" t="s">
        <v>96</v>
      </c>
      <c r="G14" s="183">
        <f>SUM(G12:G13)</f>
        <v>0</v>
      </c>
    </row>
    <row r="15" spans="1:8" s="60" customFormat="1" ht="15" customHeight="1" thickBot="1" x14ac:dyDescent="0.25">
      <c r="A15" s="217"/>
      <c r="B15" s="218"/>
      <c r="C15" s="218"/>
      <c r="D15" s="218"/>
      <c r="E15" s="218"/>
      <c r="F15" s="218"/>
      <c r="G15" s="219"/>
    </row>
    <row r="16" spans="1:8" ht="13.5" thickBot="1" x14ac:dyDescent="0.25">
      <c r="A16" s="96"/>
      <c r="B16" s="96"/>
      <c r="C16" s="96"/>
      <c r="D16" s="96"/>
      <c r="E16" s="96"/>
      <c r="F16" s="96"/>
      <c r="G16" s="222"/>
      <c r="H16"/>
    </row>
    <row r="17" spans="1:8" ht="13.5" thickBot="1" x14ac:dyDescent="0.25">
      <c r="A17" s="185" t="s">
        <v>3</v>
      </c>
      <c r="B17" s="186" t="s">
        <v>148</v>
      </c>
      <c r="C17" s="187"/>
      <c r="D17" s="188"/>
      <c r="E17" s="188"/>
      <c r="F17" s="188"/>
      <c r="G17" s="189"/>
      <c r="H17"/>
    </row>
    <row r="18" spans="1:8" x14ac:dyDescent="0.2">
      <c r="A18" s="190" t="s">
        <v>99</v>
      </c>
      <c r="B18" s="191" t="s">
        <v>100</v>
      </c>
      <c r="C18" s="192" t="s">
        <v>101</v>
      </c>
      <c r="D18" s="192" t="s">
        <v>102</v>
      </c>
      <c r="E18" s="192" t="s">
        <v>103</v>
      </c>
      <c r="F18" s="192" t="s">
        <v>104</v>
      </c>
      <c r="G18" s="193" t="s">
        <v>105</v>
      </c>
      <c r="H18"/>
    </row>
    <row r="19" spans="1:8" x14ac:dyDescent="0.2">
      <c r="A19" s="174" t="s">
        <v>113</v>
      </c>
      <c r="B19" s="173" t="s">
        <v>27</v>
      </c>
      <c r="C19" s="171" t="s">
        <v>28</v>
      </c>
      <c r="D19" s="175" t="s">
        <v>16</v>
      </c>
      <c r="E19" s="175"/>
      <c r="F19" s="175"/>
      <c r="G19" s="176"/>
      <c r="H19"/>
    </row>
    <row r="20" spans="1:8" x14ac:dyDescent="0.2">
      <c r="A20" s="247" t="s">
        <v>14</v>
      </c>
      <c r="B20" s="177" t="s">
        <v>110</v>
      </c>
      <c r="C20" s="134" t="s">
        <v>111</v>
      </c>
      <c r="D20" s="175" t="s">
        <v>114</v>
      </c>
      <c r="E20" s="178">
        <v>0.26</v>
      </c>
      <c r="F20" s="179"/>
      <c r="G20" s="180">
        <f>F20*E20</f>
        <v>0</v>
      </c>
      <c r="H20"/>
    </row>
    <row r="21" spans="1:8" x14ac:dyDescent="0.2">
      <c r="A21" s="247" t="s">
        <v>14</v>
      </c>
      <c r="B21" s="177" t="s">
        <v>115</v>
      </c>
      <c r="C21" s="134" t="s">
        <v>116</v>
      </c>
      <c r="D21" s="175" t="s">
        <v>114</v>
      </c>
      <c r="E21" s="178">
        <v>0.1</v>
      </c>
      <c r="F21" s="179"/>
      <c r="G21" s="180">
        <f>F21*E21</f>
        <v>0</v>
      </c>
      <c r="H21"/>
    </row>
    <row r="22" spans="1:8" ht="13.5" thickBot="1" x14ac:dyDescent="0.25">
      <c r="A22" s="181"/>
      <c r="B22" s="182"/>
      <c r="C22" s="182"/>
      <c r="D22" s="182"/>
      <c r="E22" s="182"/>
      <c r="F22" s="182"/>
      <c r="G22" s="183">
        <f>SUM(G20:G21)</f>
        <v>0</v>
      </c>
      <c r="H22"/>
    </row>
    <row r="23" spans="1:8" x14ac:dyDescent="0.2">
      <c r="A23" s="96"/>
      <c r="B23" s="96"/>
      <c r="C23" s="96"/>
      <c r="D23" s="96"/>
      <c r="E23" s="96"/>
      <c r="F23" s="96"/>
      <c r="G23" s="184"/>
      <c r="H23"/>
    </row>
    <row r="24" spans="1:8" ht="13.5" thickBot="1" x14ac:dyDescent="0.25">
      <c r="A24" s="220"/>
      <c r="B24" s="96"/>
      <c r="C24" s="96"/>
      <c r="D24" s="96"/>
      <c r="E24" s="96"/>
      <c r="F24" s="96"/>
      <c r="G24" s="221"/>
      <c r="H24"/>
    </row>
    <row r="25" spans="1:8" ht="13.5" thickBot="1" x14ac:dyDescent="0.25">
      <c r="A25" s="185" t="s">
        <v>3</v>
      </c>
      <c r="B25" s="186" t="s">
        <v>26</v>
      </c>
      <c r="C25" s="187"/>
      <c r="D25" s="188"/>
      <c r="E25" s="188"/>
      <c r="F25" s="188"/>
      <c r="G25" s="189"/>
      <c r="H25"/>
    </row>
    <row r="26" spans="1:8" x14ac:dyDescent="0.2">
      <c r="A26" s="223" t="s">
        <v>99</v>
      </c>
      <c r="B26" s="224" t="s">
        <v>100</v>
      </c>
      <c r="C26" s="225" t="s">
        <v>101</v>
      </c>
      <c r="D26" s="225" t="s">
        <v>102</v>
      </c>
      <c r="E26" s="225" t="s">
        <v>103</v>
      </c>
      <c r="F26" s="225" t="s">
        <v>104</v>
      </c>
      <c r="G26" s="226" t="s">
        <v>105</v>
      </c>
      <c r="H26"/>
    </row>
    <row r="27" spans="1:8" ht="22.5" x14ac:dyDescent="0.2">
      <c r="A27" s="174" t="s">
        <v>117</v>
      </c>
      <c r="B27" s="173" t="s">
        <v>30</v>
      </c>
      <c r="C27" s="172" t="s">
        <v>31</v>
      </c>
      <c r="D27" s="175" t="s">
        <v>32</v>
      </c>
      <c r="E27" s="175"/>
      <c r="F27" s="175"/>
      <c r="G27" s="176"/>
      <c r="H27"/>
    </row>
    <row r="28" spans="1:8" x14ac:dyDescent="0.2">
      <c r="A28" s="247" t="s">
        <v>14</v>
      </c>
      <c r="B28" s="248">
        <v>100997</v>
      </c>
      <c r="C28" s="213" t="s">
        <v>118</v>
      </c>
      <c r="D28" s="214" t="s">
        <v>119</v>
      </c>
      <c r="E28" s="215">
        <v>1</v>
      </c>
      <c r="F28" s="215"/>
      <c r="G28" s="227">
        <f>E28*F28</f>
        <v>0</v>
      </c>
      <c r="H28"/>
    </row>
    <row r="29" spans="1:8" ht="24" x14ac:dyDescent="0.2">
      <c r="A29" s="247" t="s">
        <v>14</v>
      </c>
      <c r="B29" s="268">
        <v>93588</v>
      </c>
      <c r="C29" s="213" t="s">
        <v>120</v>
      </c>
      <c r="D29" s="214" t="s">
        <v>121</v>
      </c>
      <c r="E29" s="215">
        <v>100</v>
      </c>
      <c r="F29" s="215"/>
      <c r="G29" s="227">
        <f t="shared" ref="G29:G30" si="1">E29*F29</f>
        <v>0</v>
      </c>
      <c r="H29"/>
    </row>
    <row r="30" spans="1:8" x14ac:dyDescent="0.2">
      <c r="A30" s="358" t="s">
        <v>228</v>
      </c>
      <c r="B30" s="215"/>
      <c r="C30" s="213" t="s">
        <v>122</v>
      </c>
      <c r="D30" s="216" t="s">
        <v>123</v>
      </c>
      <c r="E30" s="215">
        <v>0.2392</v>
      </c>
      <c r="F30" s="215"/>
      <c r="G30" s="227">
        <f t="shared" si="1"/>
        <v>0</v>
      </c>
      <c r="H30"/>
    </row>
    <row r="31" spans="1:8" ht="13.5" thickBot="1" x14ac:dyDescent="0.25">
      <c r="A31" s="181"/>
      <c r="B31" s="182"/>
      <c r="C31" s="182"/>
      <c r="D31" s="182"/>
      <c r="E31" s="182"/>
      <c r="F31" s="182"/>
      <c r="G31" s="183">
        <f>SUM(G28:G30)</f>
        <v>0</v>
      </c>
      <c r="H31"/>
    </row>
    <row r="32" spans="1:8" ht="13.5" thickBot="1" x14ac:dyDescent="0.25">
      <c r="A32" s="272"/>
      <c r="B32" s="272"/>
      <c r="C32" s="272"/>
      <c r="D32" s="272"/>
      <c r="E32" s="272"/>
      <c r="F32" s="272"/>
      <c r="G32" s="222"/>
      <c r="H32"/>
    </row>
    <row r="33" spans="1:8" ht="13.5" thickBot="1" x14ac:dyDescent="0.25">
      <c r="A33" s="185" t="s">
        <v>3</v>
      </c>
      <c r="B33" s="186" t="s">
        <v>156</v>
      </c>
      <c r="C33" s="187"/>
      <c r="D33" s="188"/>
      <c r="E33" s="188"/>
      <c r="F33" s="188"/>
      <c r="G33" s="189"/>
      <c r="H33"/>
    </row>
    <row r="34" spans="1:8" x14ac:dyDescent="0.2">
      <c r="A34" s="223" t="s">
        <v>99</v>
      </c>
      <c r="B34" s="224" t="s">
        <v>100</v>
      </c>
      <c r="C34" s="225" t="s">
        <v>101</v>
      </c>
      <c r="D34" s="225" t="s">
        <v>102</v>
      </c>
      <c r="E34" s="225" t="s">
        <v>103</v>
      </c>
      <c r="F34" s="225" t="s">
        <v>104</v>
      </c>
      <c r="G34" s="226" t="s">
        <v>105</v>
      </c>
      <c r="H34"/>
    </row>
    <row r="35" spans="1:8" x14ac:dyDescent="0.2">
      <c r="A35" s="174" t="s">
        <v>124</v>
      </c>
      <c r="B35" s="173" t="s">
        <v>125</v>
      </c>
      <c r="C35" s="172" t="s">
        <v>191</v>
      </c>
      <c r="D35" s="175" t="s">
        <v>16</v>
      </c>
      <c r="E35" s="175"/>
      <c r="F35" s="175"/>
      <c r="G35" s="176"/>
      <c r="H35"/>
    </row>
    <row r="36" spans="1:8" x14ac:dyDescent="0.2">
      <c r="A36" s="247" t="s">
        <v>14</v>
      </c>
      <c r="B36" s="248">
        <v>99811</v>
      </c>
      <c r="C36" s="213" t="s">
        <v>192</v>
      </c>
      <c r="D36" s="214" t="s">
        <v>16</v>
      </c>
      <c r="E36" s="215">
        <v>1</v>
      </c>
      <c r="F36" s="215"/>
      <c r="G36" s="227">
        <f>E36*F36</f>
        <v>0</v>
      </c>
      <c r="H36"/>
    </row>
    <row r="37" spans="1:8" ht="13.5" thickBot="1" x14ac:dyDescent="0.25">
      <c r="A37" s="181"/>
      <c r="B37" s="182"/>
      <c r="C37" s="182"/>
      <c r="D37" s="182"/>
      <c r="E37" s="182"/>
      <c r="F37" s="182"/>
      <c r="G37" s="183">
        <f>SUM(G33:G36)</f>
        <v>0</v>
      </c>
      <c r="H37"/>
    </row>
    <row r="38" spans="1:8" ht="13.5" thickBot="1" x14ac:dyDescent="0.25">
      <c r="A38" s="185" t="s">
        <v>3</v>
      </c>
      <c r="B38" s="186" t="s">
        <v>35</v>
      </c>
      <c r="C38" s="187"/>
      <c r="D38" s="188"/>
      <c r="E38" s="188"/>
      <c r="F38" s="188"/>
      <c r="G38" s="189"/>
      <c r="H38"/>
    </row>
    <row r="39" spans="1:8" x14ac:dyDescent="0.2">
      <c r="A39" s="190" t="s">
        <v>99</v>
      </c>
      <c r="B39" s="191" t="s">
        <v>100</v>
      </c>
      <c r="C39" s="192" t="s">
        <v>101</v>
      </c>
      <c r="D39" s="192" t="s">
        <v>102</v>
      </c>
      <c r="E39" s="192" t="s">
        <v>103</v>
      </c>
      <c r="F39" s="192" t="s">
        <v>104</v>
      </c>
      <c r="G39" s="193" t="s">
        <v>105</v>
      </c>
      <c r="H39"/>
    </row>
    <row r="40" spans="1:8" x14ac:dyDescent="0.2">
      <c r="A40" s="174" t="s">
        <v>124</v>
      </c>
      <c r="B40" s="173" t="s">
        <v>132</v>
      </c>
      <c r="C40" s="359" t="s">
        <v>235</v>
      </c>
      <c r="D40" s="175" t="s">
        <v>16</v>
      </c>
      <c r="E40" s="175"/>
      <c r="F40" s="175"/>
      <c r="G40" s="176"/>
      <c r="H40"/>
    </row>
    <row r="41" spans="1:8" ht="24" x14ac:dyDescent="0.2">
      <c r="A41" s="247" t="s">
        <v>14</v>
      </c>
      <c r="B41" s="248" t="s">
        <v>247</v>
      </c>
      <c r="C41" s="213" t="s">
        <v>248</v>
      </c>
      <c r="D41" s="214" t="s">
        <v>237</v>
      </c>
      <c r="E41" s="360">
        <v>250</v>
      </c>
      <c r="F41" s="265"/>
      <c r="G41" s="180">
        <f>F41*E41</f>
        <v>0</v>
      </c>
      <c r="H41"/>
    </row>
    <row r="42" spans="1:8" ht="36" x14ac:dyDescent="0.2">
      <c r="A42" s="247" t="s">
        <v>14</v>
      </c>
      <c r="B42" s="248" t="s">
        <v>238</v>
      </c>
      <c r="C42" s="213" t="s">
        <v>239</v>
      </c>
      <c r="D42" s="214" t="s">
        <v>32</v>
      </c>
      <c r="E42" s="360" t="s">
        <v>244</v>
      </c>
      <c r="F42" s="265"/>
      <c r="G42" s="180">
        <f>F42*E42</f>
        <v>0</v>
      </c>
      <c r="H42"/>
    </row>
    <row r="43" spans="1:8" x14ac:dyDescent="0.2">
      <c r="A43" s="247" t="s">
        <v>14</v>
      </c>
      <c r="B43" s="248" t="s">
        <v>240</v>
      </c>
      <c r="C43" s="213" t="s">
        <v>241</v>
      </c>
      <c r="D43" s="214" t="s">
        <v>114</v>
      </c>
      <c r="E43" s="360" t="s">
        <v>245</v>
      </c>
      <c r="F43" s="265"/>
      <c r="G43" s="180">
        <f>F43*E43</f>
        <v>0</v>
      </c>
      <c r="H43"/>
    </row>
    <row r="44" spans="1:8" x14ac:dyDescent="0.2">
      <c r="A44" s="247" t="s">
        <v>14</v>
      </c>
      <c r="B44" s="248" t="s">
        <v>242</v>
      </c>
      <c r="C44" s="213" t="s">
        <v>243</v>
      </c>
      <c r="D44" s="214" t="s">
        <v>114</v>
      </c>
      <c r="E44" s="360" t="s">
        <v>246</v>
      </c>
      <c r="F44" s="265"/>
      <c r="G44" s="180">
        <f>F44*E44</f>
        <v>0</v>
      </c>
      <c r="H44"/>
    </row>
    <row r="45" spans="1:8" ht="13.5" thickBot="1" x14ac:dyDescent="0.25">
      <c r="A45" s="181"/>
      <c r="B45" s="200"/>
      <c r="C45" s="182"/>
      <c r="D45" s="200"/>
      <c r="E45" s="182"/>
      <c r="F45" s="201"/>
      <c r="G45" s="183">
        <f>SUM(G41:G44)</f>
        <v>0</v>
      </c>
      <c r="H45"/>
    </row>
    <row r="46" spans="1:8" ht="13.5" thickBot="1" x14ac:dyDescent="0.25">
      <c r="A46" s="96"/>
      <c r="B46" s="96"/>
      <c r="C46" s="96"/>
      <c r="D46" s="96"/>
      <c r="E46" s="96"/>
      <c r="F46" s="96"/>
      <c r="G46" s="222"/>
      <c r="H46"/>
    </row>
    <row r="47" spans="1:8" ht="13.5" thickBot="1" x14ac:dyDescent="0.25">
      <c r="A47" s="185" t="s">
        <v>3</v>
      </c>
      <c r="B47" s="186" t="s">
        <v>42</v>
      </c>
      <c r="C47" s="187"/>
      <c r="D47" s="188"/>
      <c r="E47" s="188"/>
      <c r="F47" s="188"/>
      <c r="G47" s="189"/>
      <c r="H47"/>
    </row>
    <row r="48" spans="1:8" x14ac:dyDescent="0.2">
      <c r="A48" s="190" t="s">
        <v>99</v>
      </c>
      <c r="B48" s="191" t="s">
        <v>100</v>
      </c>
      <c r="C48" s="192" t="s">
        <v>101</v>
      </c>
      <c r="D48" s="192" t="s">
        <v>102</v>
      </c>
      <c r="E48" s="192" t="s">
        <v>103</v>
      </c>
      <c r="F48" s="192" t="s">
        <v>104</v>
      </c>
      <c r="G48" s="193" t="s">
        <v>105</v>
      </c>
      <c r="H48"/>
    </row>
    <row r="49" spans="1:10" ht="36.75" customHeight="1" x14ac:dyDescent="0.2">
      <c r="A49" s="174" t="s">
        <v>124</v>
      </c>
      <c r="B49" s="173" t="s">
        <v>200</v>
      </c>
      <c r="C49" s="171" t="s">
        <v>36</v>
      </c>
      <c r="D49" s="175" t="s">
        <v>16</v>
      </c>
      <c r="E49" s="175"/>
      <c r="F49" s="175"/>
      <c r="G49" s="176"/>
      <c r="H49"/>
      <c r="J49" s="137"/>
    </row>
    <row r="50" spans="1:10" x14ac:dyDescent="0.2">
      <c r="A50" s="247" t="s">
        <v>14</v>
      </c>
      <c r="B50" s="177" t="s">
        <v>185</v>
      </c>
      <c r="C50" s="134" t="s">
        <v>126</v>
      </c>
      <c r="D50" s="175" t="s">
        <v>127</v>
      </c>
      <c r="E50" s="178">
        <v>0.4</v>
      </c>
      <c r="F50" s="265"/>
      <c r="G50" s="180">
        <f>F50*E50</f>
        <v>0</v>
      </c>
      <c r="H50"/>
    </row>
    <row r="51" spans="1:10" x14ac:dyDescent="0.2">
      <c r="A51" s="247" t="s">
        <v>14</v>
      </c>
      <c r="B51" s="177" t="s">
        <v>186</v>
      </c>
      <c r="C51" s="134" t="s">
        <v>111</v>
      </c>
      <c r="D51" s="175" t="s">
        <v>114</v>
      </c>
      <c r="E51" s="178">
        <v>1</v>
      </c>
      <c r="F51" s="265"/>
      <c r="G51" s="180">
        <f>F51*E51</f>
        <v>0</v>
      </c>
      <c r="H51"/>
    </row>
    <row r="52" spans="1:10" x14ac:dyDescent="0.2">
      <c r="A52" s="247" t="s">
        <v>14</v>
      </c>
      <c r="B52" s="177" t="s">
        <v>128</v>
      </c>
      <c r="C52" s="134" t="s">
        <v>129</v>
      </c>
      <c r="D52" s="175" t="s">
        <v>114</v>
      </c>
      <c r="E52" s="178">
        <v>1</v>
      </c>
      <c r="F52" s="265"/>
      <c r="G52" s="180">
        <f>F52*E52</f>
        <v>0</v>
      </c>
      <c r="H52"/>
    </row>
    <row r="53" spans="1:10" x14ac:dyDescent="0.2">
      <c r="A53" s="247" t="s">
        <v>14</v>
      </c>
      <c r="B53" s="135">
        <v>11621</v>
      </c>
      <c r="C53" s="134" t="s">
        <v>130</v>
      </c>
      <c r="D53" s="135" t="s">
        <v>16</v>
      </c>
      <c r="E53" s="178">
        <v>1.1499999999999999</v>
      </c>
      <c r="F53" s="265"/>
      <c r="G53" s="180">
        <f>F53*E53</f>
        <v>0</v>
      </c>
      <c r="H53"/>
    </row>
    <row r="54" spans="1:10" ht="13.5" thickBot="1" x14ac:dyDescent="0.25">
      <c r="A54" s="181"/>
      <c r="B54" s="200"/>
      <c r="C54" s="182"/>
      <c r="D54" s="200"/>
      <c r="E54" s="182"/>
      <c r="F54" s="201"/>
      <c r="G54" s="183">
        <f>SUM(G50:G53)</f>
        <v>0</v>
      </c>
      <c r="H54"/>
    </row>
    <row r="55" spans="1:10" ht="13.5" thickBot="1" x14ac:dyDescent="0.25">
      <c r="A55" s="287"/>
      <c r="B55" s="288"/>
      <c r="C55" s="289"/>
      <c r="D55" s="288"/>
      <c r="E55" s="289"/>
      <c r="F55" s="290"/>
      <c r="G55" s="291"/>
      <c r="H55"/>
    </row>
    <row r="56" spans="1:10" ht="13.5" thickBot="1" x14ac:dyDescent="0.25">
      <c r="A56" s="185" t="s">
        <v>3</v>
      </c>
      <c r="B56" s="186" t="s">
        <v>234</v>
      </c>
      <c r="C56" s="187"/>
      <c r="D56" s="188"/>
      <c r="E56" s="188"/>
      <c r="F56" s="188"/>
      <c r="G56" s="189"/>
      <c r="H56"/>
    </row>
    <row r="57" spans="1:10" x14ac:dyDescent="0.2">
      <c r="A57" s="190" t="s">
        <v>99</v>
      </c>
      <c r="B57" s="191" t="s">
        <v>100</v>
      </c>
      <c r="C57" s="192" t="s">
        <v>101</v>
      </c>
      <c r="D57" s="192" t="s">
        <v>102</v>
      </c>
      <c r="E57" s="192" t="s">
        <v>103</v>
      </c>
      <c r="F57" s="192" t="s">
        <v>104</v>
      </c>
      <c r="G57" s="193" t="s">
        <v>105</v>
      </c>
      <c r="H57"/>
    </row>
    <row r="58" spans="1:10" ht="25.5" customHeight="1" x14ac:dyDescent="0.2">
      <c r="A58" s="174" t="s">
        <v>124</v>
      </c>
      <c r="B58" s="173" t="s">
        <v>201</v>
      </c>
      <c r="C58" s="356" t="s">
        <v>198</v>
      </c>
      <c r="D58" s="175" t="s">
        <v>16</v>
      </c>
      <c r="E58" s="175"/>
      <c r="F58" s="175"/>
      <c r="G58" s="176"/>
      <c r="H58"/>
    </row>
    <row r="59" spans="1:10" x14ac:dyDescent="0.2">
      <c r="A59" s="357" t="s">
        <v>228</v>
      </c>
      <c r="B59" s="177"/>
      <c r="C59" s="134" t="s">
        <v>202</v>
      </c>
      <c r="D59" s="175" t="s">
        <v>82</v>
      </c>
      <c r="E59" s="178">
        <v>0.27</v>
      </c>
      <c r="F59" s="265"/>
      <c r="G59" s="180">
        <f>F59*E59</f>
        <v>0</v>
      </c>
      <c r="H59"/>
    </row>
    <row r="60" spans="1:10" x14ac:dyDescent="0.2">
      <c r="A60" s="247" t="s">
        <v>14</v>
      </c>
      <c r="B60" s="177" t="s">
        <v>203</v>
      </c>
      <c r="C60" s="134" t="s">
        <v>204</v>
      </c>
      <c r="D60" s="175" t="s">
        <v>114</v>
      </c>
      <c r="E60" s="178">
        <v>0.42199999999999999</v>
      </c>
      <c r="F60" s="265"/>
      <c r="G60" s="180">
        <f t="shared" ref="G60" si="2">F60*E60</f>
        <v>0</v>
      </c>
      <c r="H60"/>
    </row>
    <row r="61" spans="1:10" ht="13.5" thickBot="1" x14ac:dyDescent="0.25">
      <c r="A61" s="181"/>
      <c r="B61" s="200"/>
      <c r="C61" s="182"/>
      <c r="D61" s="200"/>
      <c r="E61" s="182"/>
      <c r="F61" s="201"/>
      <c r="G61" s="183">
        <f>SUM(G59:G60)</f>
        <v>0</v>
      </c>
      <c r="H61"/>
    </row>
    <row r="62" spans="1:10" ht="13.5" thickBot="1" x14ac:dyDescent="0.25">
      <c r="A62" s="272"/>
      <c r="B62" s="273"/>
      <c r="C62" s="272"/>
      <c r="D62" s="273"/>
      <c r="E62" s="272"/>
      <c r="F62" s="274"/>
      <c r="G62" s="222"/>
      <c r="H62"/>
    </row>
    <row r="63" spans="1:10" ht="13.5" thickBot="1" x14ac:dyDescent="0.25">
      <c r="A63" s="185" t="s">
        <v>3</v>
      </c>
      <c r="B63" s="186" t="s">
        <v>62</v>
      </c>
      <c r="C63" s="187"/>
      <c r="D63" s="188"/>
      <c r="E63" s="188"/>
      <c r="F63" s="188"/>
      <c r="G63" s="189"/>
      <c r="H63"/>
    </row>
    <row r="64" spans="1:10" x14ac:dyDescent="0.2">
      <c r="A64" s="190" t="s">
        <v>99</v>
      </c>
      <c r="B64" s="191" t="s">
        <v>100</v>
      </c>
      <c r="C64" s="192" t="s">
        <v>101</v>
      </c>
      <c r="D64" s="192" t="s">
        <v>102</v>
      </c>
      <c r="E64" s="192" t="s">
        <v>103</v>
      </c>
      <c r="F64" s="192" t="s">
        <v>104</v>
      </c>
      <c r="G64" s="193" t="s">
        <v>105</v>
      </c>
      <c r="H64"/>
    </row>
    <row r="65" spans="1:8" ht="59.25" customHeight="1" x14ac:dyDescent="0.2">
      <c r="A65" s="174" t="s">
        <v>131</v>
      </c>
      <c r="B65" s="173" t="s">
        <v>236</v>
      </c>
      <c r="C65" s="366" t="s">
        <v>214</v>
      </c>
      <c r="D65" s="175" t="s">
        <v>21</v>
      </c>
      <c r="E65" s="175"/>
      <c r="F65" s="175"/>
      <c r="G65" s="176"/>
      <c r="H65"/>
    </row>
    <row r="66" spans="1:8" ht="33.75" x14ac:dyDescent="0.2">
      <c r="A66" s="247" t="s">
        <v>228</v>
      </c>
      <c r="B66" s="177"/>
      <c r="C66" s="195" t="s">
        <v>259</v>
      </c>
      <c r="D66" s="175" t="s">
        <v>21</v>
      </c>
      <c r="E66" s="179">
        <v>1</v>
      </c>
      <c r="F66" s="265"/>
      <c r="G66" s="180">
        <f>F66*E66</f>
        <v>0</v>
      </c>
      <c r="H66"/>
    </row>
    <row r="67" spans="1:8" x14ac:dyDescent="0.2">
      <c r="A67" s="247" t="s">
        <v>14</v>
      </c>
      <c r="B67" s="177" t="s">
        <v>253</v>
      </c>
      <c r="C67" s="195" t="s">
        <v>254</v>
      </c>
      <c r="D67" s="175" t="s">
        <v>114</v>
      </c>
      <c r="E67" s="179" t="s">
        <v>257</v>
      </c>
      <c r="F67" s="265"/>
      <c r="G67" s="180">
        <f t="shared" ref="G67:G68" si="3">F67*E67</f>
        <v>0</v>
      </c>
      <c r="H67"/>
    </row>
    <row r="68" spans="1:8" x14ac:dyDescent="0.2">
      <c r="A68" s="247" t="s">
        <v>14</v>
      </c>
      <c r="B68" s="177" t="s">
        <v>255</v>
      </c>
      <c r="C68" s="195" t="s">
        <v>256</v>
      </c>
      <c r="D68" s="175" t="s">
        <v>114</v>
      </c>
      <c r="E68" s="179" t="s">
        <v>258</v>
      </c>
      <c r="F68" s="265"/>
      <c r="G68" s="180">
        <f t="shared" si="3"/>
        <v>0</v>
      </c>
      <c r="H68"/>
    </row>
    <row r="69" spans="1:8" ht="13.5" thickBot="1" x14ac:dyDescent="0.25">
      <c r="A69" s="196"/>
      <c r="B69" s="197"/>
      <c r="C69" s="182"/>
      <c r="D69" s="198"/>
      <c r="E69" s="198"/>
      <c r="F69" s="199" t="s">
        <v>96</v>
      </c>
      <c r="G69" s="183">
        <f>SUM(G66:G68)</f>
        <v>0</v>
      </c>
      <c r="H69"/>
    </row>
    <row r="70" spans="1:8" ht="13.5" thickBot="1" x14ac:dyDescent="0.25">
      <c r="A70" s="362"/>
      <c r="B70" s="363"/>
      <c r="C70" s="289"/>
      <c r="D70" s="364"/>
      <c r="E70" s="364"/>
      <c r="F70" s="365"/>
      <c r="G70" s="291"/>
      <c r="H70"/>
    </row>
    <row r="71" spans="1:8" ht="13.5" thickBot="1" x14ac:dyDescent="0.25">
      <c r="A71" s="185" t="s">
        <v>3</v>
      </c>
      <c r="B71" s="186" t="s">
        <v>163</v>
      </c>
      <c r="C71" s="187"/>
      <c r="D71" s="188"/>
      <c r="E71" s="188"/>
      <c r="F71" s="188"/>
      <c r="G71" s="189"/>
      <c r="H71"/>
    </row>
    <row r="72" spans="1:8" x14ac:dyDescent="0.2">
      <c r="A72" s="190" t="s">
        <v>99</v>
      </c>
      <c r="B72" s="191" t="s">
        <v>100</v>
      </c>
      <c r="C72" s="192" t="s">
        <v>101</v>
      </c>
      <c r="D72" s="192" t="s">
        <v>102</v>
      </c>
      <c r="E72" s="192" t="s">
        <v>103</v>
      </c>
      <c r="F72" s="192" t="s">
        <v>104</v>
      </c>
      <c r="G72" s="193" t="s">
        <v>105</v>
      </c>
      <c r="H72"/>
    </row>
    <row r="73" spans="1:8" x14ac:dyDescent="0.2">
      <c r="A73" s="174" t="s">
        <v>131</v>
      </c>
      <c r="B73" s="173" t="s">
        <v>251</v>
      </c>
      <c r="C73" s="194" t="s">
        <v>61</v>
      </c>
      <c r="D73" s="175" t="s">
        <v>102</v>
      </c>
      <c r="E73" s="175"/>
      <c r="F73" s="175"/>
      <c r="G73" s="176"/>
      <c r="H73"/>
    </row>
    <row r="74" spans="1:8" ht="22.5" x14ac:dyDescent="0.2">
      <c r="A74" s="247" t="s">
        <v>14</v>
      </c>
      <c r="B74" s="177" t="s">
        <v>107</v>
      </c>
      <c r="C74" s="195" t="s">
        <v>108</v>
      </c>
      <c r="D74" s="175" t="s">
        <v>109</v>
      </c>
      <c r="E74" s="179">
        <v>230</v>
      </c>
      <c r="F74" s="265"/>
      <c r="G74" s="180">
        <f>F74*E74</f>
        <v>0</v>
      </c>
      <c r="H74"/>
    </row>
    <row r="75" spans="1:8" x14ac:dyDescent="0.2">
      <c r="A75" s="247" t="s">
        <v>14</v>
      </c>
      <c r="B75" s="177" t="s">
        <v>110</v>
      </c>
      <c r="C75" s="134" t="s">
        <v>111</v>
      </c>
      <c r="D75" s="175" t="s">
        <v>112</v>
      </c>
      <c r="E75" s="179">
        <v>2</v>
      </c>
      <c r="F75" s="265"/>
      <c r="G75" s="180">
        <f t="shared" ref="G75" si="4">F75*E75</f>
        <v>0</v>
      </c>
      <c r="H75"/>
    </row>
    <row r="76" spans="1:8" ht="13.5" thickBot="1" x14ac:dyDescent="0.25">
      <c r="A76" s="196"/>
      <c r="B76" s="197"/>
      <c r="C76" s="182"/>
      <c r="D76" s="198"/>
      <c r="E76" s="198"/>
      <c r="F76" s="199" t="s">
        <v>96</v>
      </c>
      <c r="G76" s="183">
        <f>SUM(G74:G75)</f>
        <v>0</v>
      </c>
      <c r="H76"/>
    </row>
    <row r="77" spans="1:8" x14ac:dyDescent="0.2">
      <c r="A77" s="96"/>
      <c r="B77" s="96"/>
      <c r="C77" s="96"/>
      <c r="D77" s="96"/>
      <c r="E77" s="96"/>
      <c r="F77" s="96"/>
      <c r="G77" s="222"/>
      <c r="H77"/>
    </row>
    <row r="78" spans="1:8" x14ac:dyDescent="0.2">
      <c r="B78" s="48"/>
      <c r="C78" s="26"/>
      <c r="D78" s="27"/>
      <c r="G78" s="49"/>
      <c r="H78"/>
    </row>
    <row r="79" spans="1:8" x14ac:dyDescent="0.2">
      <c r="B79" s="48"/>
      <c r="C79" s="27"/>
      <c r="D79" s="27"/>
      <c r="F79" s="49"/>
      <c r="G79"/>
      <c r="H79"/>
    </row>
    <row r="80" spans="1:8" x14ac:dyDescent="0.2">
      <c r="B80" s="48"/>
      <c r="C80" s="27"/>
      <c r="D80" s="27"/>
      <c r="F80" s="49"/>
      <c r="G80"/>
      <c r="H80"/>
    </row>
  </sheetData>
  <sheetProtection selectLockedCells="1" selectUnlockedCells="1"/>
  <mergeCells count="2">
    <mergeCell ref="B7:H7"/>
    <mergeCell ref="B8:H8"/>
  </mergeCells>
  <conditionalFormatting sqref="D6:E6">
    <cfRule type="expression" dxfId="1" priority="1" stopIfTrue="1">
      <formula>AND($A6&lt;&gt;"COMPOSICAO",$A6&lt;&gt;"INSUMO",$A6&lt;&gt;"")</formula>
    </cfRule>
    <cfRule type="expression" dxfId="0" priority="2" stopIfTrue="1">
      <formula>AND(OR($A6="COMPOSICAO",$A6="INSUMO",$A6&lt;&gt;""),$A6&lt;&gt;"")</formula>
    </cfRule>
  </conditionalFormatting>
  <pageMargins left="0.74791666666666667" right="0.3" top="0.98402777777777772" bottom="0.98402777777777772" header="0.51180555555555551" footer="0.49236111111111114"/>
  <pageSetup paperSize="9" scale="80" firstPageNumber="0" fitToHeight="0" orientation="landscape" verticalDpi="300" r:id="rId1"/>
  <headerFooter alignWithMargins="0">
    <oddFooter>&amp;RPágina &amp;P de &amp;N</oddFooter>
  </headerFooter>
  <rowBreaks count="2" manualBreakCount="2">
    <brk id="37" max="6" man="1"/>
    <brk id="62" max="6" man="1"/>
  </rowBreaks>
  <drawing r:id="rId2"/>
  <legacyDrawing r:id="rId3"/>
  <oleObjects>
    <mc:AlternateContent xmlns:mc="http://schemas.openxmlformats.org/markup-compatibility/2006">
      <mc:Choice Requires="x14">
        <oleObject progId="Paint.Picture" shapeId="4097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19050</xdr:rowOff>
              </from>
              <to>
                <xdr:col>6</xdr:col>
                <xdr:colOff>1524000</xdr:colOff>
                <xdr:row>5</xdr:row>
                <xdr:rowOff>342900</xdr:rowOff>
              </to>
            </anchor>
          </objectPr>
        </oleObject>
      </mc:Choice>
      <mc:Fallback>
        <oleObject progId="Paint.Picture" shapeId="4097" r:id="rId4"/>
      </mc:Fallback>
    </mc:AlternateContent>
  </oleObjec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570ABEA7A2A1949B2F8190BE8038081" ma:contentTypeVersion="16" ma:contentTypeDescription="Crie um novo documento." ma:contentTypeScope="" ma:versionID="1d8c40fbd0e7d7d1946b8f4fdfdc8130">
  <xsd:schema xmlns:xsd="http://www.w3.org/2001/XMLSchema" xmlns:xs="http://www.w3.org/2001/XMLSchema" xmlns:p="http://schemas.microsoft.com/office/2006/metadata/properties" xmlns:ns2="4dd17150-3e7d-454f-81dd-1ae6b9361446" xmlns:ns3="31915563-1e63-410d-974b-28645d502fc9" targetNamespace="http://schemas.microsoft.com/office/2006/metadata/properties" ma:root="true" ma:fieldsID="d64608e810acd47d42cde413a169a9c2" ns2:_="" ns3:_="">
    <xsd:import namespace="4dd17150-3e7d-454f-81dd-1ae6b9361446"/>
    <xsd:import namespace="31915563-1e63-410d-974b-28645d502f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d17150-3e7d-454f-81dd-1ae6b936144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915563-1e63-410d-974b-28645d502fc9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3d3cb0c1-94e0-4047-bd8f-10d12f1fd94f}" ma:internalName="TaxCatchAll" ma:showField="CatchAllData" ma:web="31915563-1e63-410d-974b-28645d502f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TaxCatchAll xmlns="31915563-1e63-410d-974b-28645d502fc9" xsi:nil="true"/>
    <lcf76f155ced4ddcb4097134ff3c332f xmlns="4dd17150-3e7d-454f-81dd-1ae6b9361446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LongProperties xmlns="http://schemas.microsoft.com/office/2006/metadata/longProperties"/>
</file>

<file path=customXml/itemProps1.xml><?xml version="1.0" encoding="utf-8"?>
<ds:datastoreItem xmlns:ds="http://schemas.openxmlformats.org/officeDocument/2006/customXml" ds:itemID="{8E96204D-C46F-4FC8-8B41-13ACFA8B20ED}"/>
</file>

<file path=customXml/itemProps2.xml><?xml version="1.0" encoding="utf-8"?>
<ds:datastoreItem xmlns:ds="http://schemas.openxmlformats.org/officeDocument/2006/customXml" ds:itemID="{CBF109A3-D580-4193-A43D-9BEE869842D0}">
  <ds:schemaRefs>
    <ds:schemaRef ds:uri="http://schemas.microsoft.com/office/2006/documentManagement/types"/>
    <ds:schemaRef ds:uri="http://schemas.openxmlformats.org/package/2006/metadata/core-properties"/>
    <ds:schemaRef ds:uri="eb92a76c-c4f7-495e-a2d5-84fb8c69d200"/>
    <ds:schemaRef ds:uri="http://purl.org/dc/dcmitype/"/>
    <ds:schemaRef ds:uri="http://purl.org/dc/terms/"/>
    <ds:schemaRef ds:uri="http://schemas.microsoft.com/office/2006/metadata/properties"/>
    <ds:schemaRef ds:uri="http://purl.org/dc/elements/1.1/"/>
    <ds:schemaRef ds:uri="http://schemas.microsoft.com/office/infopath/2007/PartnerControls"/>
    <ds:schemaRef ds:uri="b5d7f41f-f9cb-4af0-8baa-a79eaf546006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89E67F62-F934-44C2-B577-73D8E2FFDDCF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A1593D54-AC64-4FE9-93DE-3265D35AFF02}">
  <ds:schemaRefs>
    <ds:schemaRef ds:uri="http://schemas.microsoft.com/office/2006/metadata/long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7</vt:i4>
      </vt:variant>
    </vt:vector>
  </HeadingPairs>
  <TitlesOfParts>
    <vt:vector size="12" baseType="lpstr">
      <vt:lpstr>PLANILHA SINTÉTICA</vt:lpstr>
      <vt:lpstr>BDI</vt:lpstr>
      <vt:lpstr>CRONOGRAMA</vt:lpstr>
      <vt:lpstr>MEMÓRIA</vt:lpstr>
      <vt:lpstr>COMPOSIÇÕES</vt:lpstr>
      <vt:lpstr>COMPOSIÇÕES!Area_de_impressao</vt:lpstr>
      <vt:lpstr>MEMÓRIA!Area_de_impressao</vt:lpstr>
      <vt:lpstr>'PLANILHA SINTÉTICA'!Area_de_impressao</vt:lpstr>
      <vt:lpstr>COMPOSIÇÕES!Excel_BuiltIn__FilterDatabase</vt:lpstr>
      <vt:lpstr>'PLANILHA SINTÉTICA'!Excel_BuiltIn__FilterDatabase</vt:lpstr>
      <vt:lpstr>MEMÓRIA!Titulos_de_impressao</vt:lpstr>
      <vt:lpstr>'PLANILHA SINTÉTICA'!Titulos_de_impressao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mercia bezerra de freitas</dc:creator>
  <cp:keywords/>
  <dc:description/>
  <cp:lastModifiedBy>DUILIO ASSUNÇÃO MARÇAL DE ARAÚJO</cp:lastModifiedBy>
  <cp:revision>22</cp:revision>
  <cp:lastPrinted>2022-09-21T14:53:58Z</cp:lastPrinted>
  <dcterms:created xsi:type="dcterms:W3CDTF">2021-07-19T11:59:33Z</dcterms:created>
  <dcterms:modified xsi:type="dcterms:W3CDTF">2022-10-13T18:06:07Z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isplay_urn:schemas-microsoft-com:office:office#Editor">
    <vt:lpwstr>Sergio Henrique Guedes Barbosa</vt:lpwstr>
  </property>
  <property fmtid="{D5CDD505-2E9C-101B-9397-08002B2CF9AE}" pid="3" name="xd_Signature">
    <vt:lpwstr/>
  </property>
  <property fmtid="{D5CDD505-2E9C-101B-9397-08002B2CF9AE}" pid="4" name="Order">
    <vt:lpwstr>7506000.00000000</vt:lpwstr>
  </property>
  <property fmtid="{D5CDD505-2E9C-101B-9397-08002B2CF9AE}" pid="5" name="ComplianceAssetId">
    <vt:lpwstr/>
  </property>
  <property fmtid="{D5CDD505-2E9C-101B-9397-08002B2CF9AE}" pid="6" name="TemplateUrl">
    <vt:lpwstr/>
  </property>
  <property fmtid="{D5CDD505-2E9C-101B-9397-08002B2CF9AE}" pid="7" name="xd_ProgID">
    <vt:lpwstr/>
  </property>
  <property fmtid="{D5CDD505-2E9C-101B-9397-08002B2CF9AE}" pid="8" name="_ExtendedDescription">
    <vt:lpwstr/>
  </property>
  <property fmtid="{D5CDD505-2E9C-101B-9397-08002B2CF9AE}" pid="9" name="display_urn:schemas-microsoft-com:office:office#Author">
    <vt:lpwstr>Sergio Henrique Guedes Barbosa</vt:lpwstr>
  </property>
  <property fmtid="{D5CDD505-2E9C-101B-9397-08002B2CF9AE}" pid="10" name="TriggerFlowInfo">
    <vt:lpwstr/>
  </property>
  <property fmtid="{D5CDD505-2E9C-101B-9397-08002B2CF9AE}" pid="11" name="ContentTypeId">
    <vt:lpwstr>0x010100057A0BDB9A418447A4781BA6F1300CDF</vt:lpwstr>
  </property>
  <property fmtid="{D5CDD505-2E9C-101B-9397-08002B2CF9AE}" pid="12" name="_SourceUrl">
    <vt:lpwstr/>
  </property>
  <property fmtid="{D5CDD505-2E9C-101B-9397-08002B2CF9AE}" pid="13" name="MediaServiceImageTags">
    <vt:lpwstr/>
  </property>
</Properties>
</file>